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damien.mesme\Proton Drive\crawler_damien\My files\1 - CNED\CLASSES VIRTUELLES\EBP_09072025\"/>
    </mc:Choice>
  </mc:AlternateContent>
  <xr:revisionPtr revIDLastSave="0" documentId="13_ncr:1_{88C0CFE9-CE0B-407B-9854-67B965523752}" xr6:coauthVersionLast="47" xr6:coauthVersionMax="47" xr10:uidLastSave="{00000000-0000-0000-0000-000000000000}"/>
  <bookViews>
    <workbookView xWindow="-120" yWindow="-120" windowWidth="20730" windowHeight="11160" tabRatio="530" xr2:uid="{00000000-000D-0000-FFFF-FFFF00000000}"/>
  </bookViews>
  <sheets>
    <sheet name="OD" sheetId="11" r:id="rId1"/>
    <sheet name="VT" sheetId="7" r:id="rId2"/>
    <sheet name="HA" sheetId="8" r:id="rId3"/>
    <sheet name="BQ" sheetId="9" r:id="rId4"/>
    <sheet name="CA" sheetId="10" r:id="rId5"/>
  </sheets>
  <externalReferences>
    <externalReference r:id="rId6"/>
  </externalReferences>
  <definedNames>
    <definedName name="Code_OP_ACHATS" hidden="1">OFFSET([1]PARAMETRES!$G$2,,,COUNTA([1]PARAMETRES!$G:$G)-1)</definedName>
    <definedName name="CodeAchats" hidden="1">OFFSET([1]PARAMETRES!$F$2,,,COUNTA([1]PARAMETRES!$F:$F)-1)</definedName>
    <definedName name="LISTE1" hidden="1">OFFSET([1]PARAMETRES!$E$2,,,COUNTA([1]PARAMETRES!$E:$E)-1)</definedName>
    <definedName name="_xlnm.Print_Area" localSheetId="3">BQ!$B$1:$H$27</definedName>
    <definedName name="_xlnm.Print_Area" localSheetId="4">CA!$B$4:$J$35</definedName>
    <definedName name="_xlnm.Print_Area" localSheetId="2">HA!$B$1:$H$69</definedName>
    <definedName name="_xlnm.Print_Area" localSheetId="0">OD!$B$1:$J$20</definedName>
    <definedName name="_xlnm.Print_Area" localSheetId="1">VT!$B$1:$J$42</definedName>
  </definedNames>
  <calcPr calcId="191029"/>
</workbook>
</file>

<file path=xl/calcChain.xml><?xml version="1.0" encoding="utf-8"?>
<calcChain xmlns="http://schemas.openxmlformats.org/spreadsheetml/2006/main">
  <c r="H12" i="7" l="1"/>
  <c r="H11" i="7"/>
  <c r="H14" i="7" s="1"/>
  <c r="H19" i="11" l="1"/>
  <c r="G19" i="11"/>
  <c r="H21" i="8" l="1"/>
  <c r="G21" i="8"/>
  <c r="H24" i="7"/>
  <c r="H22" i="7"/>
  <c r="H21" i="7"/>
  <c r="H25" i="7"/>
  <c r="G23" i="7"/>
  <c r="G27" i="7" s="1"/>
  <c r="H42" i="8"/>
  <c r="G42" i="8" l="1"/>
  <c r="H26" i="7"/>
  <c r="H28" i="7"/>
  <c r="G28" i="7"/>
  <c r="G23" i="10"/>
  <c r="H23" i="10"/>
  <c r="G34" i="10"/>
  <c r="H56" i="8"/>
  <c r="G56" i="8"/>
  <c r="G41" i="7"/>
  <c r="H68" i="8"/>
  <c r="G68" i="8"/>
  <c r="C65" i="8"/>
  <c r="C66" i="8" s="1"/>
  <c r="C67" i="8" s="1"/>
  <c r="C19" i="7"/>
  <c r="H41" i="7" l="1"/>
  <c r="C22" i="7"/>
  <c r="C26" i="7" s="1"/>
  <c r="C20" i="7"/>
  <c r="C23" i="7" s="1"/>
  <c r="C27" i="7" s="1"/>
  <c r="H34" i="10"/>
  <c r="G14" i="7"/>
  <c r="H29" i="10"/>
  <c r="G29" i="10"/>
  <c r="G62" i="8"/>
  <c r="H62" i="8"/>
  <c r="C21" i="7" l="1"/>
  <c r="C25" i="7" l="1"/>
  <c r="C24" i="7"/>
  <c r="G36" i="7"/>
  <c r="G36" i="8"/>
  <c r="H26" i="9" l="1"/>
  <c r="G26" i="9"/>
  <c r="H36" i="7"/>
  <c r="H13" i="8"/>
  <c r="G13" i="8"/>
  <c r="H36" i="8"/>
  <c r="H18" i="10"/>
  <c r="G18" i="10"/>
  <c r="G49" i="8"/>
  <c r="G28" i="8"/>
  <c r="H16" i="9" l="1"/>
  <c r="G16" i="9"/>
  <c r="H49" i="8"/>
  <c r="H28" i="8"/>
  <c r="G12" i="10"/>
  <c r="H12" i="10"/>
</calcChain>
</file>

<file path=xl/sharedStrings.xml><?xml version="1.0" encoding="utf-8"?>
<sst xmlns="http://schemas.openxmlformats.org/spreadsheetml/2006/main" count="316" uniqueCount="95">
  <si>
    <t>DÉBIT</t>
  </si>
  <si>
    <t>CRÉDIT</t>
  </si>
  <si>
    <t>LIBELLÉ</t>
  </si>
  <si>
    <t>N° de compte</t>
  </si>
  <si>
    <t>Date d'écriture :</t>
  </si>
  <si>
    <t>Pièce n° :</t>
  </si>
  <si>
    <t>EDITION DU BROUILLARD</t>
  </si>
  <si>
    <t>Journaux :</t>
  </si>
  <si>
    <t>Tous</t>
  </si>
  <si>
    <t>Mouvements :</t>
  </si>
  <si>
    <t>Sans les écrutres en simulation</t>
  </si>
  <si>
    <t>CAISSE (CA)</t>
  </si>
  <si>
    <t>O. DIVERSES (OD)</t>
  </si>
  <si>
    <t>404IMM</t>
  </si>
  <si>
    <t>411WEB</t>
  </si>
  <si>
    <t>OD2304</t>
  </si>
  <si>
    <t>RECTIFICATION - CHÂTEAU DE VALMY</t>
  </si>
  <si>
    <t>765000</t>
  </si>
  <si>
    <t>623400</t>
  </si>
  <si>
    <t>445664</t>
  </si>
  <si>
    <t>VT2311</t>
  </si>
  <si>
    <t>DUPON - FA64175</t>
  </si>
  <si>
    <t>707COM</t>
  </si>
  <si>
    <t>707ROM</t>
  </si>
  <si>
    <t>VT2312</t>
  </si>
  <si>
    <t>411BOU</t>
  </si>
  <si>
    <t>707MAN</t>
  </si>
  <si>
    <t>707BDE</t>
  </si>
  <si>
    <t>VT2313</t>
  </si>
  <si>
    <t>VT2314</t>
  </si>
  <si>
    <t>HA2302</t>
  </si>
  <si>
    <t>401TTE</t>
  </si>
  <si>
    <t>TOTAL ENERGIE - FA 242</t>
  </si>
  <si>
    <t>HA2303</t>
  </si>
  <si>
    <t>607BDE</t>
  </si>
  <si>
    <t>607MAN</t>
  </si>
  <si>
    <t>401FFR</t>
  </si>
  <si>
    <t>CLAIR DE LUNE FA 2023-11-62</t>
  </si>
  <si>
    <t>HA2304</t>
  </si>
  <si>
    <t>401PAN</t>
  </si>
  <si>
    <t>PANDA VERT - FA5465X</t>
  </si>
  <si>
    <t>HA2305</t>
  </si>
  <si>
    <t>607COM</t>
  </si>
  <si>
    <t>401FUE</t>
  </si>
  <si>
    <t>KANA - FA FR3218</t>
  </si>
  <si>
    <t>HA2306</t>
  </si>
  <si>
    <t>ANKAMA EDITION AV A455</t>
  </si>
  <si>
    <t>HA2307</t>
  </si>
  <si>
    <t>PAGE NEON - FA 5845FR</t>
  </si>
  <si>
    <t>HA2308</t>
  </si>
  <si>
    <t>H2O - FA 547F</t>
  </si>
  <si>
    <t>HA2309</t>
  </si>
  <si>
    <t>GAMESIDE</t>
  </si>
  <si>
    <t>CA2312</t>
  </si>
  <si>
    <t>CA2313</t>
  </si>
  <si>
    <t>CA2314</t>
  </si>
  <si>
    <t>CA2315</t>
  </si>
  <si>
    <t>CA2316</t>
  </si>
  <si>
    <t>21/2023</t>
  </si>
  <si>
    <t xml:space="preserve">RELEVE VT </t>
  </si>
  <si>
    <t>PARKING</t>
  </si>
  <si>
    <t xml:space="preserve">PARKING </t>
  </si>
  <si>
    <t xml:space="preserve">TABAC PRESSE </t>
  </si>
  <si>
    <t>625*00</t>
  </si>
  <si>
    <t>PIZZA DELLA MAMA</t>
  </si>
  <si>
    <t>DEPOT D'ARGENT</t>
  </si>
  <si>
    <t>512QIL</t>
  </si>
  <si>
    <t>BQ2301</t>
  </si>
  <si>
    <t>SA MARTINS AV 654</t>
  </si>
  <si>
    <t>SA MARTINS FA64176</t>
  </si>
  <si>
    <t>Relevé des ventes - Semaine 46</t>
  </si>
  <si>
    <t>BQ2302</t>
  </si>
  <si>
    <t>RELEVE BANQUE - Dépense</t>
  </si>
  <si>
    <t>RELEVE BANQUE - Recette</t>
  </si>
  <si>
    <t>445664*</t>
  </si>
  <si>
    <t>Mise à disposition par: www.compta-ressources.fr / Proposition de correction non officielle, MESME Damien</t>
  </si>
  <si>
    <r>
      <t>DOSSIER:</t>
    </r>
    <r>
      <rPr>
        <b/>
        <sz val="11"/>
        <rFont val="Arial Narrow"/>
        <family val="2"/>
      </rPr>
      <t xml:space="preserve"> SARL KAWAI HON</t>
    </r>
  </si>
  <si>
    <t>BANQUE (BP)</t>
  </si>
  <si>
    <t>ACHATS (AC)</t>
  </si>
  <si>
    <t>VENTES (VE)</t>
  </si>
  <si>
    <t xml:space="preserve">73/1,2= 60,83 HT </t>
  </si>
  <si>
    <t>Donc 73-60,83= 12,17€ (TVA)</t>
  </si>
  <si>
    <t>On calcule le HT et la TVA des 73€ TTC</t>
  </si>
  <si>
    <t>Légalement vous ne pouvez donc récupérer qu'un maximum de 12,17€ de TVA en vu de la règle fiscale</t>
  </si>
  <si>
    <t>Actuellement, sur l'écriture à rectifier, on a récupéré 26,77 €, donc on doit régulariser la différence que nous n'avions pas le droit de récupérer et la réinjecter dans le compte de charges. Mais attention, car si vous regardez bien, l'escompte a également été oublié lors de l'enregistrement initial ! Donc deux éléments sont à modifier.</t>
  </si>
  <si>
    <t>Attention : ce relevé des ventes présente une particularité, un avoir a été émis.
En conséquence, les écritures doivent être détaillées. Il est interdit de comptabiliser un seul montant en 707ROM, conformément au principe de non-compensation.</t>
  </si>
  <si>
    <t>Les remises à la ligne viennent diminuer la valeur de la marchandise.
Elles ne s'enregistrent pas dans le compte 7097 RRR dans ce cas-là.</t>
  </si>
  <si>
    <t>PAS DE TVA SUR LES VENTES INTRA COMM 
( et surtout pas d'autoliquidation qui n'a lieu que sur les achats.)</t>
  </si>
  <si>
    <t>4ème chiffre obligatoire</t>
  </si>
  <si>
    <t>Vous ne pouviez pas utiliser le 607BDE</t>
  </si>
  <si>
    <t>*445806 autorisé puisque prestataire de service</t>
  </si>
  <si>
    <t>Autoliquidation de TVA intracom</t>
  </si>
  <si>
    <t>4ème chiffre obligatorie</t>
  </si>
  <si>
    <t>Autoliquidation extracom</t>
  </si>
  <si>
    <t>Interdiction d'utiliser le 531 directement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</si>
</sst>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F_-;\-* #,##0.00\ _F_-;_-* &quot;-&quot;??\ _F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b/>
      <i/>
      <sz val="11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sz val="10"/>
      <name val="Arial"/>
      <family val="2"/>
    </font>
    <font>
      <b/>
      <i/>
      <sz val="11"/>
      <color theme="8" tint="-0.249977111117893"/>
      <name val="Arial Narrow"/>
      <family val="2"/>
    </font>
    <font>
      <b/>
      <sz val="11"/>
      <color theme="8" tint="-0.249977111117893"/>
      <name val="Arial Narrow"/>
      <family val="2"/>
    </font>
    <font>
      <sz val="11"/>
      <color theme="1"/>
      <name val="Arial Narrow"/>
      <family val="2"/>
    </font>
    <font>
      <b/>
      <sz val="14"/>
      <color theme="8" tint="-0.249977111117893"/>
      <name val="Arial Narrow"/>
      <family val="2"/>
    </font>
    <font>
      <sz val="10"/>
      <name val="Arial"/>
    </font>
    <font>
      <b/>
      <i/>
      <sz val="11"/>
      <color rgb="FFFF0000"/>
      <name val="Arial Narrow"/>
      <family val="2"/>
    </font>
    <font>
      <sz val="8"/>
      <name val="Arial"/>
    </font>
    <font>
      <b/>
      <sz val="9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8" tint="-0.249977111117893"/>
      <name val="Calibri Light"/>
      <family val="2"/>
      <scheme val="major"/>
    </font>
    <font>
      <b/>
      <i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4" fontId="10" fillId="0" borderId="0" xfId="0" applyNumberFormat="1" applyFont="1" applyAlignment="1">
      <alignment horizontal="center"/>
    </xf>
    <xf numFmtId="165" fontId="9" fillId="0" borderId="1" xfId="0" applyNumberFormat="1" applyFont="1" applyBorder="1"/>
    <xf numFmtId="165" fontId="10" fillId="0" borderId="1" xfId="1" applyFont="1" applyBorder="1"/>
    <xf numFmtId="165" fontId="8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9" fontId="8" fillId="0" borderId="0" xfId="0" applyNumberFormat="1" applyFont="1"/>
    <xf numFmtId="165" fontId="8" fillId="0" borderId="0" xfId="1" applyFont="1"/>
    <xf numFmtId="0" fontId="10" fillId="0" borderId="0" xfId="0" applyFont="1"/>
    <xf numFmtId="164" fontId="8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9" fontId="8" fillId="0" borderId="0" xfId="2" applyFont="1"/>
    <xf numFmtId="0" fontId="14" fillId="0" borderId="0" xfId="0" applyFont="1"/>
    <xf numFmtId="44" fontId="8" fillId="0" borderId="0" xfId="3" applyFont="1"/>
    <xf numFmtId="0" fontId="19" fillId="0" borderId="0" xfId="0" applyFont="1" applyAlignment="1">
      <alignment horizontal="right"/>
    </xf>
    <xf numFmtId="0" fontId="15" fillId="0" borderId="0" xfId="0" applyFont="1"/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4" fontId="7" fillId="0" borderId="0" xfId="3" applyFont="1" applyAlignment="1">
      <alignment vertical="center"/>
    </xf>
    <xf numFmtId="44" fontId="8" fillId="0" borderId="1" xfId="3" applyFont="1" applyBorder="1"/>
    <xf numFmtId="49" fontId="8" fillId="0" borderId="1" xfId="0" applyNumberFormat="1" applyFont="1" applyBorder="1" applyAlignment="1">
      <alignment horizontal="center"/>
    </xf>
    <xf numFmtId="44" fontId="16" fillId="3" borderId="1" xfId="3" applyFont="1" applyFill="1" applyBorder="1"/>
    <xf numFmtId="44" fontId="6" fillId="0" borderId="1" xfId="3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4" fontId="6" fillId="2" borderId="1" xfId="3" applyFont="1" applyFill="1" applyBorder="1" applyAlignment="1">
      <alignment horizontal="center" vertical="center"/>
    </xf>
    <xf numFmtId="44" fontId="6" fillId="0" borderId="1" xfId="3" applyFont="1" applyBorder="1" applyAlignment="1"/>
    <xf numFmtId="44" fontId="8" fillId="0" borderId="0" xfId="3" applyFont="1" applyBorder="1" applyAlignment="1"/>
    <xf numFmtId="0" fontId="6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3" borderId="0" xfId="0" applyFont="1" applyFill="1"/>
    <xf numFmtId="0" fontId="24" fillId="3" borderId="0" xfId="0" applyFont="1" applyFill="1"/>
    <xf numFmtId="0" fontId="24" fillId="3" borderId="0" xfId="0" applyFont="1" applyFill="1" applyAlignment="1">
      <alignment horizontal="right"/>
    </xf>
    <xf numFmtId="44" fontId="23" fillId="3" borderId="0" xfId="3" applyFont="1" applyFill="1"/>
    <xf numFmtId="44" fontId="6" fillId="0" borderId="0" xfId="3" applyFont="1"/>
    <xf numFmtId="0" fontId="6" fillId="0" borderId="0" xfId="0" applyFont="1" applyAlignment="1">
      <alignment horizontal="right"/>
    </xf>
    <xf numFmtId="44" fontId="23" fillId="3" borderId="1" xfId="3" applyFont="1" applyFill="1" applyBorder="1"/>
    <xf numFmtId="14" fontId="23" fillId="3" borderId="0" xfId="0" applyNumberFormat="1" applyFont="1" applyFill="1" applyAlignment="1">
      <alignment horizontal="center"/>
    </xf>
    <xf numFmtId="0" fontId="8" fillId="0" borderId="4" xfId="0" applyFont="1" applyBorder="1"/>
    <xf numFmtId="49" fontId="25" fillId="0" borderId="2" xfId="0" applyNumberFormat="1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14" fontId="8" fillId="0" borderId="0" xfId="0" applyNumberFormat="1" applyFont="1" applyAlignment="1">
      <alignment horizontal="center"/>
    </xf>
    <xf numFmtId="44" fontId="8" fillId="0" borderId="1" xfId="3" applyFont="1" applyBorder="1" applyAlignment="1">
      <alignment horizontal="right" indent="1"/>
    </xf>
    <xf numFmtId="165" fontId="6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right"/>
    </xf>
    <xf numFmtId="44" fontId="10" fillId="0" borderId="0" xfId="3" applyFont="1"/>
    <xf numFmtId="0" fontId="8" fillId="0" borderId="8" xfId="0" applyFont="1" applyBorder="1"/>
    <xf numFmtId="0" fontId="8" fillId="0" borderId="7" xfId="0" applyFont="1" applyBorder="1"/>
    <xf numFmtId="0" fontId="9" fillId="0" borderId="0" xfId="0" applyFont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/>
    </xf>
    <xf numFmtId="0" fontId="16" fillId="3" borderId="2" xfId="0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4" fontId="7" fillId="0" borderId="0" xfId="3" applyFont="1" applyAlignment="1">
      <alignment vertical="center"/>
    </xf>
    <xf numFmtId="0" fontId="8" fillId="0" borderId="1" xfId="0" applyFont="1" applyBorder="1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8">
    <cellStyle name="Milliers" xfId="1" builtinId="3"/>
    <cellStyle name="Milliers 2" xfId="5" xr:uid="{6AACB65B-FCB9-40C8-92DB-F6284E80DE0B}"/>
    <cellStyle name="Monétaire" xfId="3" builtinId="4"/>
    <cellStyle name="Normal" xfId="0" builtinId="0"/>
    <cellStyle name="Normal 2" xfId="4" xr:uid="{94BA1B39-91DA-4890-ACC4-6BE35E863B0B}"/>
    <cellStyle name="Normal 2 2" xfId="7" xr:uid="{DA0378B8-BE3A-4FF9-A35B-BB2D1F7CA3D8}"/>
    <cellStyle name="Pourcentage" xfId="2" builtinId="5"/>
    <cellStyle name="Pourcentage 2" xfId="6" xr:uid="{D458C3E4-61D9-4990-A89A-598DC8D8B41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247650</xdr:colOff>
      <xdr:row>0</xdr:row>
      <xdr:rowOff>136525</xdr:rowOff>
    </xdr:from>
    <xdr:to>
      <xdr:col>15</xdr:col>
      <xdr:colOff>85725</xdr:colOff>
      <xdr:row>9</xdr:row>
      <xdr:rowOff>133350</xdr:rowOff>
    </xdr:to>
    <xdr:pic>
      <xdr:nvPicPr>
        <xdr:cNvPr id="2" name="Image 1" descr="Créer une image amusante pour une entreprise nommée Kawaï Hon, spécialisée dans la vente de BD Manga et de romans.">
          <a:extLst>
            <a:ext uri="{FF2B5EF4-FFF2-40B4-BE49-F238E27FC236}">
              <a16:creationId xmlns:a16="http://schemas.microsoft.com/office/drawing/2014/main" id="{CFDCF92F-87B2-D0FA-2A89-787B85AF9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136525"/>
          <a:ext cx="2124075" cy="141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263769</xdr:colOff>
      <xdr:row>0</xdr:row>
      <xdr:rowOff>0</xdr:rowOff>
    </xdr:from>
    <xdr:to>
      <xdr:col>11</xdr:col>
      <xdr:colOff>416902</xdr:colOff>
      <xdr:row>9</xdr:row>
      <xdr:rowOff>89877</xdr:rowOff>
    </xdr:to>
    <xdr:pic>
      <xdr:nvPicPr>
        <xdr:cNvPr id="2" name="Image 1" descr="Créer une image amusante pour une entreprise nommée Kawaï Hon, spécialisée dans la vente de BD Manga et de romans.">
          <a:extLst>
            <a:ext uri="{FF2B5EF4-FFF2-40B4-BE49-F238E27FC236}">
              <a16:creationId xmlns:a16="http://schemas.microsoft.com/office/drawing/2014/main" id="{7B12D34B-CA05-4DC3-A4D1-2CDFA54BD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0"/>
          <a:ext cx="2124075" cy="141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175532</xdr:colOff>
      <xdr:row>0</xdr:row>
      <xdr:rowOff>167368</xdr:rowOff>
    </xdr:from>
    <xdr:to>
      <xdr:col>11</xdr:col>
      <xdr:colOff>166007</xdr:colOff>
      <xdr:row>10</xdr:row>
      <xdr:rowOff>48532</xdr:rowOff>
    </xdr:to>
    <xdr:pic>
      <xdr:nvPicPr>
        <xdr:cNvPr id="2" name="Image 1" descr="Créer une image amusante pour une entreprise nommée Kawaï Hon, spécialisée dans la vente de BD Manga et de romans.">
          <a:extLst>
            <a:ext uri="{FF2B5EF4-FFF2-40B4-BE49-F238E27FC236}">
              <a16:creationId xmlns:a16="http://schemas.microsoft.com/office/drawing/2014/main" id="{02A483BE-FFD1-4D06-AA3F-DC0EE758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6807" y="167368"/>
          <a:ext cx="2124075" cy="1424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234043</xdr:colOff>
      <xdr:row>0</xdr:row>
      <xdr:rowOff>43542</xdr:rowOff>
    </xdr:from>
    <xdr:to>
      <xdr:col>10</xdr:col>
      <xdr:colOff>692603</xdr:colOff>
      <xdr:row>9</xdr:row>
      <xdr:rowOff>164192</xdr:rowOff>
    </xdr:to>
    <xdr:pic>
      <xdr:nvPicPr>
        <xdr:cNvPr id="2" name="Image 1" descr="Créer une image amusante pour une entreprise nommée Kawaï Hon, spécialisée dans la vente de BD Manga et de romans.">
          <a:extLst>
            <a:ext uri="{FF2B5EF4-FFF2-40B4-BE49-F238E27FC236}">
              <a16:creationId xmlns:a16="http://schemas.microsoft.com/office/drawing/2014/main" id="{085FAFBC-EF45-4E2E-8075-72272FE18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257" y="43542"/>
          <a:ext cx="2124075" cy="141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295603</xdr:colOff>
      <xdr:row>2</xdr:row>
      <xdr:rowOff>0</xdr:rowOff>
    </xdr:from>
    <xdr:to>
      <xdr:col>10</xdr:col>
      <xdr:colOff>751161</xdr:colOff>
      <xdr:row>11</xdr:row>
      <xdr:rowOff>148240</xdr:rowOff>
    </xdr:to>
    <xdr:pic>
      <xdr:nvPicPr>
        <xdr:cNvPr id="2" name="Image 1" descr="Créer une image amusante pour une entreprise nommée Kawaï Hon, spécialisée dans la vente de BD Manga et de romans.">
          <a:extLst>
            <a:ext uri="{FF2B5EF4-FFF2-40B4-BE49-F238E27FC236}">
              <a16:creationId xmlns:a16="http://schemas.microsoft.com/office/drawing/2014/main" id="{5BFDDD14-EBB8-4EA8-89E0-BDC6BCA35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034" y="407276"/>
          <a:ext cx="2124075" cy="141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OULON~1/AppData/Local/Temp/Rar$DIa980.48190/COMPTABILITE%20ET%20DECLARATION%20TV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TVA COLLECTEE"/>
      <sheetName val="TVA DEDUCTIBLE"/>
      <sheetName val="VERSO DECLARATION CA3"/>
      <sheetName val="PARAME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E1" t="str">
            <v>CODES</v>
          </cell>
          <cell r="F1" t="str">
            <v>CODES TVA</v>
          </cell>
          <cell r="G1" t="str">
            <v>CODES OP ACHATS</v>
          </cell>
        </row>
        <row r="2">
          <cell r="E2" t="str">
            <v>Vente</v>
          </cell>
          <cell r="F2">
            <v>0</v>
          </cell>
          <cell r="G2" t="str">
            <v>IMMO</v>
          </cell>
        </row>
        <row r="3">
          <cell r="E3" t="str">
            <v>Prestation</v>
          </cell>
          <cell r="F3">
            <v>1</v>
          </cell>
          <cell r="G3" t="str">
            <v>ABS</v>
          </cell>
        </row>
        <row r="4">
          <cell r="E4" t="str">
            <v>AOI</v>
          </cell>
          <cell r="F4">
            <v>2</v>
          </cell>
        </row>
        <row r="5">
          <cell r="E5" t="str">
            <v>Acq. Intra</v>
          </cell>
          <cell r="F5">
            <v>3</v>
          </cell>
        </row>
        <row r="6">
          <cell r="E6" t="str">
            <v>Exportation</v>
          </cell>
        </row>
        <row r="7">
          <cell r="E7" t="str">
            <v>AONI</v>
          </cell>
        </row>
        <row r="8">
          <cell r="E8" t="str">
            <v>Livraison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4"/>
  <sheetViews>
    <sheetView showGridLines="0" tabSelected="1" workbookViewId="0">
      <selection activeCell="J24" sqref="J24"/>
    </sheetView>
  </sheetViews>
  <sheetFormatPr baseColWidth="10" defaultColWidth="11.42578125" defaultRowHeight="16.5" x14ac:dyDescent="0.3"/>
  <cols>
    <col min="1" max="1" width="4.42578125" style="3" customWidth="1"/>
    <col min="2" max="2" width="13.5703125" style="3" customWidth="1"/>
    <col min="3" max="3" width="16.5703125" style="3" customWidth="1"/>
    <col min="4" max="5" width="4.5703125" style="3" customWidth="1"/>
    <col min="6" max="6" width="16.5703125" style="4" customWidth="1"/>
    <col min="7" max="8" width="15.5703125" style="3" customWidth="1"/>
    <col min="9" max="9" width="4.42578125" style="3" customWidth="1"/>
    <col min="10" max="10" width="20.5703125" style="3" customWidth="1"/>
    <col min="11" max="16384" width="11.42578125" style="3"/>
  </cols>
  <sheetData>
    <row r="1" spans="1:15" ht="17.45" customHeight="1" thickBot="1" x14ac:dyDescent="0.35">
      <c r="B1" s="73" t="s">
        <v>76</v>
      </c>
      <c r="C1" s="73"/>
      <c r="D1" s="73"/>
      <c r="E1" s="73"/>
      <c r="F1" s="73"/>
      <c r="G1" s="73"/>
      <c r="H1" s="73"/>
    </row>
    <row r="2" spans="1:15" ht="17.45" customHeight="1" thickTop="1" x14ac:dyDescent="0.3">
      <c r="B2" s="81" t="s">
        <v>6</v>
      </c>
      <c r="C2" s="81"/>
      <c r="D2" s="81"/>
      <c r="E2" s="81"/>
      <c r="F2" s="81"/>
      <c r="G2" s="81"/>
      <c r="H2" s="81"/>
    </row>
    <row r="3" spans="1:15" x14ac:dyDescent="0.3">
      <c r="C3" s="42"/>
      <c r="D3" s="82"/>
      <c r="E3" s="82"/>
      <c r="F3" s="42"/>
    </row>
    <row r="4" spans="1:15" x14ac:dyDescent="0.3">
      <c r="B4" s="3" t="s">
        <v>7</v>
      </c>
      <c r="C4" s="8" t="s">
        <v>12</v>
      </c>
    </row>
    <row r="5" spans="1:15" hidden="1" x14ac:dyDescent="0.3">
      <c r="B5" s="3" t="s">
        <v>9</v>
      </c>
      <c r="C5" s="3" t="s">
        <v>8</v>
      </c>
    </row>
    <row r="6" spans="1:15" hidden="1" x14ac:dyDescent="0.3">
      <c r="B6" s="3" t="s">
        <v>10</v>
      </c>
    </row>
    <row r="7" spans="1:15" ht="9.9499999999999993" customHeight="1" x14ac:dyDescent="0.3"/>
    <row r="8" spans="1:15" ht="17.45" customHeight="1" x14ac:dyDescent="0.3">
      <c r="B8" s="1" t="s">
        <v>4</v>
      </c>
      <c r="C8" s="42">
        <v>45246</v>
      </c>
      <c r="D8" s="1"/>
      <c r="E8" s="9" t="s">
        <v>5</v>
      </c>
      <c r="F8" s="42" t="s">
        <v>15</v>
      </c>
    </row>
    <row r="9" spans="1:15" ht="17.45" customHeight="1" x14ac:dyDescent="0.3">
      <c r="B9" s="40" t="s">
        <v>3</v>
      </c>
      <c r="C9" s="83" t="s">
        <v>2</v>
      </c>
      <c r="D9" s="84"/>
      <c r="E9" s="84"/>
      <c r="F9" s="85"/>
      <c r="G9" s="41" t="s">
        <v>0</v>
      </c>
      <c r="H9" s="41" t="s">
        <v>1</v>
      </c>
      <c r="J9" s="49" t="s">
        <v>82</v>
      </c>
    </row>
    <row r="10" spans="1:15" ht="17.45" customHeight="1" x14ac:dyDescent="0.3">
      <c r="A10" s="2"/>
      <c r="B10" s="37" t="s">
        <v>17</v>
      </c>
      <c r="C10" s="78" t="s">
        <v>16</v>
      </c>
      <c r="D10" s="79"/>
      <c r="E10" s="79"/>
      <c r="F10" s="80"/>
      <c r="G10" s="36"/>
      <c r="H10" s="36">
        <v>4.1399999999999997</v>
      </c>
      <c r="J10" s="6" t="s">
        <v>80</v>
      </c>
      <c r="K10" s="6" t="s">
        <v>81</v>
      </c>
    </row>
    <row r="11" spans="1:15" ht="17.45" customHeight="1" x14ac:dyDescent="0.3">
      <c r="A11" s="2"/>
      <c r="B11" s="37" t="s">
        <v>18</v>
      </c>
      <c r="C11" s="78" t="s">
        <v>16</v>
      </c>
      <c r="D11" s="79"/>
      <c r="E11" s="79"/>
      <c r="F11" s="80"/>
      <c r="G11" s="38">
        <v>4.1399999999999997</v>
      </c>
      <c r="H11" s="38"/>
      <c r="J11" s="3" t="s">
        <v>83</v>
      </c>
    </row>
    <row r="12" spans="1:15" ht="17.45" customHeight="1" x14ac:dyDescent="0.3">
      <c r="A12" s="2"/>
      <c r="B12" s="37" t="s">
        <v>19</v>
      </c>
      <c r="C12" s="78" t="s">
        <v>16</v>
      </c>
      <c r="D12" s="79"/>
      <c r="E12" s="79"/>
      <c r="F12" s="80"/>
      <c r="G12" s="38"/>
      <c r="H12" s="38">
        <v>14.6</v>
      </c>
    </row>
    <row r="13" spans="1:15" ht="17.45" customHeight="1" x14ac:dyDescent="0.3">
      <c r="A13" s="2"/>
      <c r="B13" s="37" t="s">
        <v>18</v>
      </c>
      <c r="C13" s="78" t="s">
        <v>16</v>
      </c>
      <c r="D13" s="79"/>
      <c r="E13" s="79"/>
      <c r="F13" s="80"/>
      <c r="G13" s="36">
        <v>14.6</v>
      </c>
      <c r="H13" s="36"/>
      <c r="J13" s="74" t="s">
        <v>84</v>
      </c>
      <c r="K13" s="74"/>
      <c r="L13" s="74"/>
      <c r="M13" s="74"/>
      <c r="N13" s="74"/>
      <c r="O13" s="74"/>
    </row>
    <row r="14" spans="1:15" ht="17.45" hidden="1" customHeight="1" x14ac:dyDescent="0.3">
      <c r="B14" s="3" t="s">
        <v>4</v>
      </c>
      <c r="E14" s="5" t="s">
        <v>5</v>
      </c>
      <c r="G14" s="29"/>
      <c r="H14" s="29"/>
      <c r="J14" s="74"/>
      <c r="K14" s="74"/>
      <c r="L14" s="74"/>
      <c r="M14" s="74"/>
      <c r="N14" s="74"/>
      <c r="O14" s="74"/>
    </row>
    <row r="15" spans="1:15" ht="17.45" hidden="1" customHeight="1" x14ac:dyDescent="0.3">
      <c r="A15" s="2"/>
      <c r="B15" s="7"/>
      <c r="C15" s="75"/>
      <c r="D15" s="76"/>
      <c r="E15" s="76"/>
      <c r="F15" s="77"/>
      <c r="G15" s="36"/>
      <c r="H15" s="36"/>
      <c r="J15" s="74"/>
      <c r="K15" s="74"/>
      <c r="L15" s="74"/>
      <c r="M15" s="74"/>
      <c r="N15" s="74"/>
      <c r="O15" s="74"/>
    </row>
    <row r="16" spans="1:15" ht="17.45" hidden="1" customHeight="1" x14ac:dyDescent="0.3">
      <c r="A16" s="2"/>
      <c r="B16" s="7"/>
      <c r="C16" s="75"/>
      <c r="D16" s="76"/>
      <c r="E16" s="76"/>
      <c r="F16" s="77"/>
      <c r="G16" s="36"/>
      <c r="H16" s="36"/>
      <c r="J16" s="74"/>
      <c r="K16" s="74"/>
      <c r="L16" s="74"/>
      <c r="M16" s="74"/>
      <c r="N16" s="74"/>
      <c r="O16" s="74"/>
    </row>
    <row r="17" spans="1:15" ht="17.45" hidden="1" customHeight="1" x14ac:dyDescent="0.3">
      <c r="A17" s="2"/>
      <c r="B17" s="7"/>
      <c r="C17" s="75"/>
      <c r="D17" s="76"/>
      <c r="E17" s="76"/>
      <c r="F17" s="77"/>
      <c r="G17" s="36"/>
      <c r="H17" s="36"/>
      <c r="J17" s="74"/>
      <c r="K17" s="74"/>
      <c r="L17" s="74"/>
      <c r="M17" s="74"/>
      <c r="N17" s="74"/>
      <c r="O17" s="74"/>
    </row>
    <row r="18" spans="1:15" ht="17.45" hidden="1" customHeight="1" x14ac:dyDescent="0.3">
      <c r="A18" s="2"/>
      <c r="F18" s="3"/>
      <c r="G18" s="36"/>
      <c r="H18" s="36"/>
      <c r="J18" s="74"/>
      <c r="K18" s="74"/>
      <c r="L18" s="74"/>
      <c r="M18" s="74"/>
      <c r="N18" s="74"/>
      <c r="O18" s="74"/>
    </row>
    <row r="19" spans="1:15" ht="20.100000000000001" customHeight="1" x14ac:dyDescent="0.3">
      <c r="E19" s="34"/>
      <c r="G19" s="39">
        <f>SUM(G10:G13)</f>
        <v>18.739999999999998</v>
      </c>
      <c r="H19" s="39">
        <f>SUM(H10:H13)</f>
        <v>18.739999999999998</v>
      </c>
      <c r="J19" s="74"/>
      <c r="K19" s="74"/>
      <c r="L19" s="74"/>
      <c r="M19" s="74"/>
      <c r="N19" s="74"/>
      <c r="O19" s="74"/>
    </row>
    <row r="20" spans="1:15" ht="20.100000000000001" customHeight="1" x14ac:dyDescent="0.3">
      <c r="J20" s="74"/>
      <c r="K20" s="74"/>
      <c r="L20" s="74"/>
      <c r="M20" s="74"/>
      <c r="N20" s="74"/>
      <c r="O20" s="74"/>
    </row>
    <row r="21" spans="1:15" ht="24.95" customHeight="1" x14ac:dyDescent="0.3">
      <c r="B21" s="72" t="s">
        <v>75</v>
      </c>
      <c r="C21" s="72"/>
      <c r="D21" s="72"/>
      <c r="E21" s="72"/>
      <c r="F21" s="72"/>
      <c r="G21" s="72"/>
      <c r="H21" s="72"/>
      <c r="J21" s="74"/>
      <c r="K21" s="74"/>
      <c r="L21" s="74"/>
      <c r="M21" s="74"/>
      <c r="N21" s="74"/>
      <c r="O21" s="74"/>
    </row>
    <row r="22" spans="1:15" ht="24.95" customHeight="1" x14ac:dyDescent="0.3"/>
    <row r="24" spans="1:15" x14ac:dyDescent="0.3">
      <c r="C24"/>
    </row>
  </sheetData>
  <sheetProtection algorithmName="SHA-512" hashValue="2XCVW/OpXUj1ksYSjtZ3Mthjiz1iwQRUhJsR/J4H4sfUl9DDlJ/+TNnRzCgoobxbefcdzJpuPiRLmtB6n1pZIQ==" saltValue="CjEdZY18svxjUQoujWMfPg==" spinCount="100000" sheet="1" objects="1" scenarios="1"/>
  <mergeCells count="13">
    <mergeCell ref="B21:H21"/>
    <mergeCell ref="B1:H1"/>
    <mergeCell ref="J13:O21"/>
    <mergeCell ref="C17:F17"/>
    <mergeCell ref="C12:F12"/>
    <mergeCell ref="C15:F15"/>
    <mergeCell ref="C16:F16"/>
    <mergeCell ref="B2:H2"/>
    <mergeCell ref="D3:E3"/>
    <mergeCell ref="C10:F10"/>
    <mergeCell ref="C13:F13"/>
    <mergeCell ref="C11:F11"/>
    <mergeCell ref="C9:F9"/>
  </mergeCells>
  <phoneticPr fontId="20" type="noConversion"/>
  <printOptions horizontalCentered="1"/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showGridLines="0" topLeftCell="F1" zoomScale="130" zoomScaleNormal="130" workbookViewId="0">
      <selection activeCell="I44" sqref="I44"/>
    </sheetView>
  </sheetViews>
  <sheetFormatPr baseColWidth="10" defaultColWidth="11.42578125" defaultRowHeight="16.5" x14ac:dyDescent="0.3"/>
  <cols>
    <col min="1" max="1" width="4.42578125" style="3" customWidth="1"/>
    <col min="2" max="2" width="13.5703125" style="3" customWidth="1"/>
    <col min="3" max="3" width="16.5703125" style="3" customWidth="1"/>
    <col min="4" max="4" width="4.5703125" style="3" customWidth="1"/>
    <col min="5" max="5" width="16.140625" style="3" bestFit="1" customWidth="1"/>
    <col min="6" max="6" width="16.5703125" style="4" customWidth="1"/>
    <col min="7" max="8" width="15.5703125" style="29" customWidth="1"/>
    <col min="9" max="9" width="8.5703125" style="3" bestFit="1" customWidth="1"/>
    <col min="10" max="10" width="20.5703125" style="3" customWidth="1"/>
    <col min="11" max="11" width="9" style="3" bestFit="1" customWidth="1"/>
    <col min="12" max="16384" width="11.42578125" style="3"/>
  </cols>
  <sheetData>
    <row r="1" spans="1:13" ht="17.45" customHeight="1" thickBot="1" x14ac:dyDescent="0.35">
      <c r="B1" s="73" t="s">
        <v>76</v>
      </c>
      <c r="C1" s="73"/>
      <c r="D1" s="73"/>
      <c r="E1" s="73"/>
      <c r="F1" s="73"/>
      <c r="G1" s="73"/>
      <c r="H1" s="73"/>
    </row>
    <row r="2" spans="1:13" ht="15" customHeight="1" thickTop="1" x14ac:dyDescent="0.3">
      <c r="B2" s="81" t="s">
        <v>6</v>
      </c>
      <c r="C2" s="81"/>
      <c r="D2" s="81"/>
      <c r="E2" s="81"/>
      <c r="F2" s="81"/>
      <c r="G2" s="81"/>
      <c r="H2" s="81"/>
    </row>
    <row r="3" spans="1:13" ht="15" customHeight="1" x14ac:dyDescent="0.3">
      <c r="C3" s="42"/>
      <c r="D3" s="82"/>
      <c r="E3" s="82"/>
      <c r="F3" s="42"/>
    </row>
    <row r="4" spans="1:13" ht="15" customHeight="1" x14ac:dyDescent="0.3">
      <c r="B4" s="3" t="s">
        <v>7</v>
      </c>
      <c r="C4" s="8" t="s">
        <v>79</v>
      </c>
    </row>
    <row r="5" spans="1:13" hidden="1" x14ac:dyDescent="0.3">
      <c r="B5" s="3" t="s">
        <v>9</v>
      </c>
      <c r="C5" s="3" t="s">
        <v>8</v>
      </c>
    </row>
    <row r="6" spans="1:13" hidden="1" x14ac:dyDescent="0.3">
      <c r="B6" s="3" t="s">
        <v>10</v>
      </c>
    </row>
    <row r="7" spans="1:13" ht="9.9499999999999993" customHeight="1" x14ac:dyDescent="0.3"/>
    <row r="8" spans="1:13" ht="15" customHeight="1" x14ac:dyDescent="0.3">
      <c r="B8" s="1" t="s">
        <v>4</v>
      </c>
      <c r="C8" s="42">
        <v>45246</v>
      </c>
      <c r="D8" s="1"/>
      <c r="E8" s="9" t="s">
        <v>5</v>
      </c>
      <c r="F8" s="43" t="s">
        <v>20</v>
      </c>
    </row>
    <row r="9" spans="1:13" ht="17.45" customHeight="1" x14ac:dyDescent="0.3">
      <c r="B9" s="40" t="s">
        <v>3</v>
      </c>
      <c r="C9" s="83" t="s">
        <v>2</v>
      </c>
      <c r="D9" s="84"/>
      <c r="E9" s="84"/>
      <c r="F9" s="85"/>
      <c r="G9" s="46" t="s">
        <v>0</v>
      </c>
      <c r="H9" s="46" t="s">
        <v>1</v>
      </c>
    </row>
    <row r="10" spans="1:13" ht="15" customHeight="1" x14ac:dyDescent="0.3">
      <c r="A10" s="2"/>
      <c r="B10" s="44" t="s">
        <v>14</v>
      </c>
      <c r="C10" s="86" t="s">
        <v>21</v>
      </c>
      <c r="D10" s="87"/>
      <c r="E10" s="87"/>
      <c r="F10" s="88"/>
      <c r="G10" s="38">
        <v>60.19</v>
      </c>
      <c r="H10" s="36"/>
      <c r="J10" s="74" t="s">
        <v>86</v>
      </c>
      <c r="K10" s="74"/>
      <c r="L10" s="74"/>
    </row>
    <row r="11" spans="1:13" ht="15" customHeight="1" x14ac:dyDescent="0.3">
      <c r="A11" s="2"/>
      <c r="B11" s="7" t="s">
        <v>22</v>
      </c>
      <c r="C11" s="86" t="s">
        <v>21</v>
      </c>
      <c r="D11" s="87"/>
      <c r="E11" s="87"/>
      <c r="F11" s="88"/>
      <c r="G11" s="36"/>
      <c r="H11" s="36">
        <f>7.99-7.99*5%</f>
        <v>7.5905000000000005</v>
      </c>
      <c r="I11" s="19"/>
      <c r="J11" s="74"/>
      <c r="K11" s="74"/>
      <c r="L11" s="74"/>
    </row>
    <row r="12" spans="1:13" ht="15" customHeight="1" x14ac:dyDescent="0.3">
      <c r="A12" s="2"/>
      <c r="B12" s="7" t="s">
        <v>23</v>
      </c>
      <c r="C12" s="86" t="s">
        <v>21</v>
      </c>
      <c r="D12" s="87"/>
      <c r="E12" s="87"/>
      <c r="F12" s="88"/>
      <c r="G12" s="36"/>
      <c r="H12" s="36">
        <f>(22.9+29.16)-((22.9+29.16)*5%)</f>
        <v>49.457000000000001</v>
      </c>
      <c r="J12" s="74"/>
      <c r="K12" s="74"/>
      <c r="L12" s="74"/>
      <c r="M12" s="16"/>
    </row>
    <row r="13" spans="1:13" ht="15" customHeight="1" x14ac:dyDescent="0.3">
      <c r="A13" s="2"/>
      <c r="B13" s="7">
        <v>445711</v>
      </c>
      <c r="C13" s="86" t="s">
        <v>21</v>
      </c>
      <c r="D13" s="87"/>
      <c r="E13" s="87"/>
      <c r="F13" s="88"/>
      <c r="G13" s="36"/>
      <c r="H13" s="36">
        <v>3.14</v>
      </c>
      <c r="J13" s="74"/>
      <c r="K13" s="74"/>
      <c r="L13" s="74"/>
      <c r="M13" s="16"/>
    </row>
    <row r="14" spans="1:13" ht="15" customHeight="1" x14ac:dyDescent="0.3">
      <c r="A14" s="2"/>
      <c r="F14" s="3"/>
      <c r="G14" s="47">
        <f>SUM(G10:G13)</f>
        <v>60.19</v>
      </c>
      <c r="H14" s="47">
        <f>SUM(H10:H13)</f>
        <v>60.1875</v>
      </c>
      <c r="J14" s="74"/>
      <c r="K14" s="74"/>
      <c r="L14" s="74"/>
    </row>
    <row r="15" spans="1:13" ht="15" customHeight="1" x14ac:dyDescent="0.3">
      <c r="A15" s="2"/>
      <c r="F15" s="3"/>
      <c r="G15" s="48"/>
      <c r="H15" s="48"/>
    </row>
    <row r="16" spans="1:13" ht="15" customHeight="1" x14ac:dyDescent="0.3">
      <c r="B16" s="1" t="s">
        <v>4</v>
      </c>
      <c r="C16" s="42">
        <v>45247</v>
      </c>
      <c r="D16" s="1"/>
      <c r="E16" s="9" t="s">
        <v>5</v>
      </c>
      <c r="F16" s="43" t="s">
        <v>24</v>
      </c>
      <c r="M16" s="19"/>
    </row>
    <row r="17" spans="1:15" ht="17.45" customHeight="1" x14ac:dyDescent="0.3">
      <c r="B17" s="40" t="s">
        <v>3</v>
      </c>
      <c r="C17" s="83" t="s">
        <v>2</v>
      </c>
      <c r="D17" s="84"/>
      <c r="E17" s="84"/>
      <c r="F17" s="85"/>
      <c r="G17" s="46" t="s">
        <v>0</v>
      </c>
      <c r="H17" s="46" t="s">
        <v>1</v>
      </c>
      <c r="J17" s="89" t="s">
        <v>85</v>
      </c>
      <c r="K17" s="89"/>
      <c r="L17" s="89"/>
    </row>
    <row r="18" spans="1:15" ht="15" customHeight="1" x14ac:dyDescent="0.3">
      <c r="A18" s="2"/>
      <c r="B18" s="7" t="s">
        <v>25</v>
      </c>
      <c r="C18" s="78" t="s">
        <v>70</v>
      </c>
      <c r="D18" s="79"/>
      <c r="E18" s="79"/>
      <c r="F18" s="80"/>
      <c r="G18" s="36">
        <v>746</v>
      </c>
      <c r="H18" s="36"/>
      <c r="J18" s="89"/>
      <c r="K18" s="89"/>
      <c r="L18" s="89"/>
    </row>
    <row r="19" spans="1:15" ht="15" customHeight="1" x14ac:dyDescent="0.3">
      <c r="A19" s="2"/>
      <c r="B19" s="7" t="s">
        <v>25</v>
      </c>
      <c r="C19" s="78" t="str">
        <f>C18</f>
        <v>Relevé des ventes - Semaine 46</v>
      </c>
      <c r="D19" s="79"/>
      <c r="E19" s="79"/>
      <c r="F19" s="80"/>
      <c r="G19" s="36"/>
      <c r="H19" s="36">
        <v>47</v>
      </c>
      <c r="J19" s="89"/>
      <c r="K19" s="89"/>
      <c r="L19" s="89"/>
      <c r="M19" s="16"/>
    </row>
    <row r="20" spans="1:15" ht="15" customHeight="1" x14ac:dyDescent="0.3">
      <c r="A20" s="2"/>
      <c r="B20" s="7" t="s">
        <v>25</v>
      </c>
      <c r="C20" s="78" t="str">
        <f>C19</f>
        <v>Relevé des ventes - Semaine 46</v>
      </c>
      <c r="D20" s="79"/>
      <c r="E20" s="79"/>
      <c r="F20" s="80"/>
      <c r="G20" s="36">
        <v>199.66</v>
      </c>
      <c r="H20" s="36"/>
      <c r="J20" s="89"/>
      <c r="K20" s="89"/>
      <c r="L20" s="89"/>
      <c r="M20" s="16"/>
    </row>
    <row r="21" spans="1:15" ht="15" customHeight="1" x14ac:dyDescent="0.3">
      <c r="A21" s="2"/>
      <c r="B21" s="7" t="s">
        <v>26</v>
      </c>
      <c r="C21" s="78" t="str">
        <f>C20</f>
        <v>Relevé des ventes - Semaine 46</v>
      </c>
      <c r="D21" s="79"/>
      <c r="E21" s="79"/>
      <c r="F21" s="80"/>
      <c r="G21" s="36"/>
      <c r="H21" s="36">
        <f>(325+123.16)/1.055</f>
        <v>424.7962085308057</v>
      </c>
      <c r="J21" s="89"/>
      <c r="K21" s="89"/>
      <c r="L21" s="89"/>
      <c r="M21" s="16"/>
    </row>
    <row r="22" spans="1:15" ht="15" customHeight="1" x14ac:dyDescent="0.3">
      <c r="A22" s="2"/>
      <c r="B22" s="7" t="s">
        <v>23</v>
      </c>
      <c r="C22" s="78" t="str">
        <f>C19</f>
        <v>Relevé des ventes - Semaine 46</v>
      </c>
      <c r="D22" s="79"/>
      <c r="E22" s="79"/>
      <c r="F22" s="80"/>
      <c r="G22" s="36"/>
      <c r="H22" s="36">
        <f>147/1.055</f>
        <v>139.33649289099526</v>
      </c>
      <c r="J22" s="89"/>
      <c r="K22" s="89"/>
      <c r="L22" s="89"/>
    </row>
    <row r="23" spans="1:15" ht="15" customHeight="1" x14ac:dyDescent="0.3">
      <c r="A23" s="2"/>
      <c r="B23" s="7" t="s">
        <v>23</v>
      </c>
      <c r="C23" s="78" t="str">
        <f>C20</f>
        <v>Relevé des ventes - Semaine 46</v>
      </c>
      <c r="D23" s="79"/>
      <c r="E23" s="79"/>
      <c r="F23" s="80"/>
      <c r="G23" s="36">
        <f>47/1.055</f>
        <v>44.54976303317536</v>
      </c>
      <c r="H23" s="36"/>
      <c r="J23" s="89"/>
      <c r="K23" s="89"/>
      <c r="L23" s="89"/>
    </row>
    <row r="24" spans="1:15" ht="15" customHeight="1" x14ac:dyDescent="0.3">
      <c r="A24" s="2"/>
      <c r="B24" s="7" t="s">
        <v>22</v>
      </c>
      <c r="C24" s="78" t="str">
        <f>C21</f>
        <v>Relevé des ventes - Semaine 46</v>
      </c>
      <c r="D24" s="79"/>
      <c r="E24" s="79"/>
      <c r="F24" s="80"/>
      <c r="G24" s="36"/>
      <c r="H24" s="36">
        <f>214/1.055</f>
        <v>202.84360189573462</v>
      </c>
      <c r="J24" s="89"/>
      <c r="K24" s="89"/>
      <c r="L24" s="89"/>
    </row>
    <row r="25" spans="1:15" ht="15" customHeight="1" x14ac:dyDescent="0.3">
      <c r="A25" s="2"/>
      <c r="B25" s="7" t="s">
        <v>27</v>
      </c>
      <c r="C25" s="78" t="str">
        <f t="shared" ref="C25:C27" si="0">C21</f>
        <v>Relevé des ventes - Semaine 46</v>
      </c>
      <c r="D25" s="79"/>
      <c r="E25" s="79"/>
      <c r="F25" s="80"/>
      <c r="G25" s="36"/>
      <c r="H25" s="36">
        <f>(60+76.5)/1.055</f>
        <v>129.38388625592418</v>
      </c>
      <c r="I25" s="13"/>
      <c r="J25" s="89"/>
      <c r="K25" s="89"/>
      <c r="L25" s="89"/>
    </row>
    <row r="26" spans="1:15" ht="15" customHeight="1" x14ac:dyDescent="0.3">
      <c r="A26" s="2"/>
      <c r="B26" s="7">
        <v>445711</v>
      </c>
      <c r="C26" s="78" t="str">
        <f t="shared" si="0"/>
        <v>Relevé des ventes - Semaine 46</v>
      </c>
      <c r="D26" s="79"/>
      <c r="E26" s="79"/>
      <c r="F26" s="80"/>
      <c r="G26" s="36"/>
      <c r="H26" s="36">
        <f>(H21+H22+H24+H25)*5.5%</f>
        <v>49.299810426540283</v>
      </c>
      <c r="I26" s="19"/>
      <c r="J26" s="89"/>
      <c r="K26" s="89"/>
      <c r="L26" s="89"/>
    </row>
    <row r="27" spans="1:15" ht="15" customHeight="1" x14ac:dyDescent="0.3">
      <c r="A27" s="2"/>
      <c r="B27" s="7">
        <v>445711</v>
      </c>
      <c r="C27" s="78" t="str">
        <f t="shared" si="0"/>
        <v>Relevé des ventes - Semaine 46</v>
      </c>
      <c r="D27" s="79"/>
      <c r="E27" s="79"/>
      <c r="F27" s="80"/>
      <c r="G27" s="36">
        <f>G23*5.5%</f>
        <v>2.4502369668246446</v>
      </c>
      <c r="H27" s="36"/>
      <c r="I27" s="19"/>
      <c r="J27" s="89"/>
      <c r="K27" s="89"/>
      <c r="L27" s="89"/>
    </row>
    <row r="28" spans="1:15" ht="15" customHeight="1" x14ac:dyDescent="0.3">
      <c r="A28" s="2"/>
      <c r="F28" s="3"/>
      <c r="G28" s="47">
        <f>SUM(G18:G27)</f>
        <v>992.66</v>
      </c>
      <c r="H28" s="47">
        <f>SUM(H18:H27)</f>
        <v>992.66</v>
      </c>
      <c r="N28" s="16"/>
      <c r="O28" s="17"/>
    </row>
    <row r="29" spans="1:15" ht="15" customHeight="1" x14ac:dyDescent="0.3">
      <c r="A29" s="2"/>
      <c r="F29" s="3"/>
      <c r="G29" s="48"/>
      <c r="H29" s="48"/>
    </row>
    <row r="30" spans="1:15" ht="15" customHeight="1" x14ac:dyDescent="0.3">
      <c r="B30" s="1" t="s">
        <v>4</v>
      </c>
      <c r="C30" s="42">
        <v>45252</v>
      </c>
      <c r="D30" s="1"/>
      <c r="E30" s="9" t="s">
        <v>5</v>
      </c>
      <c r="F30" s="43" t="s">
        <v>28</v>
      </c>
    </row>
    <row r="31" spans="1:15" ht="17.45" customHeight="1" x14ac:dyDescent="0.3">
      <c r="B31" s="40" t="s">
        <v>3</v>
      </c>
      <c r="C31" s="83" t="s">
        <v>2</v>
      </c>
      <c r="D31" s="84"/>
      <c r="E31" s="84"/>
      <c r="F31" s="85"/>
      <c r="G31" s="46" t="s">
        <v>0</v>
      </c>
      <c r="H31" s="46" t="s">
        <v>1</v>
      </c>
    </row>
    <row r="32" spans="1:15" ht="15" customHeight="1" x14ac:dyDescent="0.3">
      <c r="A32" s="2"/>
      <c r="B32" s="7" t="s">
        <v>14</v>
      </c>
      <c r="C32" s="78" t="s">
        <v>69</v>
      </c>
      <c r="D32" s="79"/>
      <c r="E32" s="79"/>
      <c r="F32" s="80"/>
      <c r="G32" s="36">
        <v>1676.9</v>
      </c>
      <c r="H32" s="36"/>
      <c r="J32" s="89" t="s">
        <v>87</v>
      </c>
      <c r="K32" s="90"/>
      <c r="L32" s="90"/>
      <c r="M32" s="90"/>
    </row>
    <row r="33" spans="1:15" ht="15" customHeight="1" x14ac:dyDescent="0.3">
      <c r="A33" s="2"/>
      <c r="B33" s="7" t="s">
        <v>26</v>
      </c>
      <c r="C33" s="78" t="s">
        <v>69</v>
      </c>
      <c r="D33" s="79"/>
      <c r="E33" s="79"/>
      <c r="F33" s="80"/>
      <c r="G33" s="36"/>
      <c r="H33" s="36">
        <v>1146</v>
      </c>
      <c r="J33" s="90"/>
      <c r="K33" s="90"/>
      <c r="L33" s="90"/>
      <c r="M33" s="90"/>
    </row>
    <row r="34" spans="1:15" ht="15" customHeight="1" x14ac:dyDescent="0.3">
      <c r="A34" s="2"/>
      <c r="B34" s="7" t="s">
        <v>27</v>
      </c>
      <c r="C34" s="78" t="s">
        <v>69</v>
      </c>
      <c r="D34" s="79"/>
      <c r="E34" s="79"/>
      <c r="F34" s="80"/>
      <c r="G34" s="36"/>
      <c r="H34" s="36">
        <v>495</v>
      </c>
      <c r="J34" s="90"/>
      <c r="K34" s="90"/>
      <c r="L34" s="90"/>
      <c r="M34" s="90"/>
    </row>
    <row r="35" spans="1:15" ht="15" customHeight="1" x14ac:dyDescent="0.3">
      <c r="A35" s="2"/>
      <c r="B35" s="7">
        <v>708500</v>
      </c>
      <c r="C35" s="78" t="s">
        <v>69</v>
      </c>
      <c r="D35" s="79"/>
      <c r="E35" s="79"/>
      <c r="F35" s="80"/>
      <c r="G35" s="36"/>
      <c r="H35" s="36">
        <v>35.9</v>
      </c>
      <c r="J35" s="90"/>
      <c r="K35" s="90"/>
      <c r="L35" s="90"/>
      <c r="M35" s="90"/>
    </row>
    <row r="36" spans="1:15" ht="15" customHeight="1" x14ac:dyDescent="0.3">
      <c r="A36" s="2"/>
      <c r="B36" s="49"/>
      <c r="C36" s="49"/>
      <c r="D36" s="49"/>
      <c r="E36" s="49"/>
      <c r="F36" s="49"/>
      <c r="G36" s="47">
        <f>SUM(G32:G35)</f>
        <v>1676.9</v>
      </c>
      <c r="H36" s="47">
        <f>SUM(H32:H35)</f>
        <v>1676.9</v>
      </c>
      <c r="J36" s="90"/>
      <c r="K36" s="90"/>
      <c r="L36" s="90"/>
      <c r="M36" s="90"/>
      <c r="N36" s="16"/>
      <c r="O36" s="17"/>
    </row>
    <row r="37" spans="1:15" ht="17.45" customHeight="1" x14ac:dyDescent="0.3">
      <c r="B37" s="3" t="s">
        <v>4</v>
      </c>
      <c r="C37" s="42">
        <v>45253</v>
      </c>
      <c r="E37" s="5" t="s">
        <v>5</v>
      </c>
      <c r="F37" s="43" t="s">
        <v>29</v>
      </c>
    </row>
    <row r="38" spans="1:15" ht="17.45" customHeight="1" x14ac:dyDescent="0.3">
      <c r="B38" s="40" t="s">
        <v>3</v>
      </c>
      <c r="C38" s="83" t="s">
        <v>2</v>
      </c>
      <c r="D38" s="84"/>
      <c r="E38" s="84"/>
      <c r="F38" s="85"/>
      <c r="G38" s="46" t="s">
        <v>0</v>
      </c>
      <c r="H38" s="46" t="s">
        <v>1</v>
      </c>
    </row>
    <row r="39" spans="1:15" ht="17.45" customHeight="1" x14ac:dyDescent="0.3">
      <c r="A39" s="2"/>
      <c r="B39" s="7">
        <v>7097</v>
      </c>
      <c r="C39" s="78" t="s">
        <v>68</v>
      </c>
      <c r="D39" s="79"/>
      <c r="E39" s="79"/>
      <c r="F39" s="80"/>
      <c r="G39" s="36">
        <v>114.6</v>
      </c>
      <c r="H39" s="36"/>
      <c r="J39" s="91" t="s">
        <v>88</v>
      </c>
      <c r="K39" s="91"/>
      <c r="L39" s="91"/>
      <c r="M39" s="91"/>
      <c r="N39" s="19"/>
      <c r="O39" s="19"/>
    </row>
    <row r="40" spans="1:15" ht="17.45" customHeight="1" x14ac:dyDescent="0.3">
      <c r="A40" s="2"/>
      <c r="B40" s="7" t="s">
        <v>14</v>
      </c>
      <c r="C40" s="78" t="s">
        <v>68</v>
      </c>
      <c r="D40" s="79"/>
      <c r="E40" s="79"/>
      <c r="F40" s="80"/>
      <c r="G40" s="36"/>
      <c r="H40" s="36">
        <v>114.6</v>
      </c>
      <c r="J40" s="91"/>
      <c r="K40" s="91"/>
      <c r="L40" s="91"/>
      <c r="M40" s="91"/>
    </row>
    <row r="41" spans="1:15" ht="17.45" customHeight="1" x14ac:dyDescent="0.3">
      <c r="A41" s="2"/>
      <c r="B41" s="49"/>
      <c r="C41" s="49"/>
      <c r="D41" s="49"/>
      <c r="E41" s="49"/>
      <c r="F41" s="49"/>
      <c r="G41" s="39">
        <f>SUM(G39:G40)</f>
        <v>114.6</v>
      </c>
      <c r="H41" s="39">
        <f>SUM(H39:H40)</f>
        <v>114.6</v>
      </c>
    </row>
    <row r="42" spans="1:15" ht="20.100000000000001" customHeight="1" x14ac:dyDescent="0.3">
      <c r="B42" s="45"/>
    </row>
    <row r="43" spans="1:15" ht="24.95" customHeight="1" x14ac:dyDescent="0.3">
      <c r="B43" s="72" t="s">
        <v>75</v>
      </c>
      <c r="C43" s="72"/>
      <c r="D43" s="72"/>
      <c r="E43" s="72"/>
      <c r="F43" s="72"/>
      <c r="G43" s="72"/>
      <c r="H43" s="72"/>
    </row>
    <row r="44" spans="1:15" ht="24.95" customHeight="1" x14ac:dyDescent="0.3"/>
    <row r="45" spans="1:15" ht="24.95" customHeight="1" x14ac:dyDescent="0.3"/>
    <row r="46" spans="1:15" ht="24.95" customHeight="1" x14ac:dyDescent="0.3">
      <c r="D46" s="27"/>
    </row>
    <row r="47" spans="1:15" ht="24.95" customHeight="1" x14ac:dyDescent="0.3">
      <c r="D47" s="27"/>
    </row>
    <row r="48" spans="1:15" ht="24.95" customHeight="1" x14ac:dyDescent="0.3">
      <c r="D48" s="27"/>
    </row>
    <row r="49" spans="4:4" ht="24.95" customHeight="1" x14ac:dyDescent="0.3"/>
    <row r="50" spans="4:4" ht="24.95" customHeight="1" x14ac:dyDescent="0.3">
      <c r="D50" s="16"/>
    </row>
    <row r="51" spans="4:4" ht="24.95" customHeight="1" x14ac:dyDescent="0.3"/>
    <row r="52" spans="4:4" ht="24.95" customHeight="1" x14ac:dyDescent="0.3"/>
    <row r="53" spans="4:4" ht="24.95" customHeight="1" x14ac:dyDescent="0.3"/>
    <row r="54" spans="4:4" ht="24.95" customHeight="1" x14ac:dyDescent="0.3"/>
    <row r="55" spans="4:4" ht="24.95" customHeight="1" x14ac:dyDescent="0.3"/>
    <row r="56" spans="4:4" ht="24.95" customHeight="1" x14ac:dyDescent="0.3"/>
    <row r="57" spans="4:4" ht="24.95" customHeight="1" x14ac:dyDescent="0.3"/>
    <row r="58" spans="4:4" ht="24.95" customHeight="1" x14ac:dyDescent="0.3"/>
  </sheetData>
  <mergeCells count="32">
    <mergeCell ref="J10:L14"/>
    <mergeCell ref="J32:M36"/>
    <mergeCell ref="J39:M40"/>
    <mergeCell ref="B43:H43"/>
    <mergeCell ref="J17:L27"/>
    <mergeCell ref="C18:F18"/>
    <mergeCell ref="C19:F19"/>
    <mergeCell ref="C11:F11"/>
    <mergeCell ref="C12:F12"/>
    <mergeCell ref="C13:F13"/>
    <mergeCell ref="C17:F17"/>
    <mergeCell ref="C40:F40"/>
    <mergeCell ref="C23:F23"/>
    <mergeCell ref="C25:F25"/>
    <mergeCell ref="C26:F26"/>
    <mergeCell ref="C27:F27"/>
    <mergeCell ref="D3:E3"/>
    <mergeCell ref="B2:H2"/>
    <mergeCell ref="C10:F10"/>
    <mergeCell ref="C9:F9"/>
    <mergeCell ref="B1:H1"/>
    <mergeCell ref="C20:F20"/>
    <mergeCell ref="C21:F21"/>
    <mergeCell ref="C22:F22"/>
    <mergeCell ref="C39:F39"/>
    <mergeCell ref="C31:F31"/>
    <mergeCell ref="C38:F38"/>
    <mergeCell ref="C24:F24"/>
    <mergeCell ref="C32:F32"/>
    <mergeCell ref="C33:F33"/>
    <mergeCell ref="C35:F35"/>
    <mergeCell ref="C34:F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6"/>
  <sheetViews>
    <sheetView showGridLines="0" zoomScaleNormal="100" workbookViewId="0">
      <selection activeCell="J48" sqref="J48"/>
    </sheetView>
  </sheetViews>
  <sheetFormatPr baseColWidth="10" defaultColWidth="11.42578125" defaultRowHeight="16.5" x14ac:dyDescent="0.3"/>
  <cols>
    <col min="1" max="1" width="4.42578125" style="3" customWidth="1"/>
    <col min="2" max="2" width="13.5703125" style="3" customWidth="1"/>
    <col min="3" max="3" width="16.5703125" style="3" customWidth="1"/>
    <col min="4" max="5" width="4.5703125" style="3" customWidth="1"/>
    <col min="6" max="6" width="16.5703125" style="4" customWidth="1"/>
    <col min="7" max="8" width="15.5703125" style="3" customWidth="1"/>
    <col min="9" max="9" width="4.42578125" style="3" customWidth="1"/>
    <col min="10" max="10" width="20.5703125" style="3" customWidth="1"/>
    <col min="11" max="16384" width="11.42578125" style="3"/>
  </cols>
  <sheetData>
    <row r="1" spans="1:14" ht="17.45" customHeight="1" thickBot="1" x14ac:dyDescent="0.35">
      <c r="B1" s="73" t="s">
        <v>76</v>
      </c>
      <c r="C1" s="73"/>
      <c r="D1" s="73"/>
      <c r="E1" s="73"/>
      <c r="F1" s="73"/>
      <c r="G1" s="73"/>
      <c r="H1" s="73"/>
    </row>
    <row r="2" spans="1:14" ht="15" customHeight="1" thickTop="1" x14ac:dyDescent="0.3">
      <c r="B2" s="81" t="s">
        <v>6</v>
      </c>
      <c r="C2" s="81"/>
      <c r="D2" s="81"/>
      <c r="E2" s="81"/>
      <c r="F2" s="81"/>
      <c r="G2" s="81"/>
      <c r="H2" s="81"/>
    </row>
    <row r="3" spans="1:14" ht="15" customHeight="1" x14ac:dyDescent="0.3">
      <c r="B3" s="49"/>
      <c r="C3" s="42"/>
      <c r="D3" s="92"/>
      <c r="E3" s="92"/>
      <c r="F3" s="42"/>
      <c r="G3" s="49"/>
      <c r="H3" s="49"/>
    </row>
    <row r="4" spans="1:14" ht="15" customHeight="1" x14ac:dyDescent="0.3">
      <c r="B4" s="49" t="s">
        <v>7</v>
      </c>
      <c r="C4" s="8" t="s">
        <v>78</v>
      </c>
      <c r="D4" s="49"/>
      <c r="E4" s="49"/>
      <c r="F4" s="43"/>
      <c r="G4" s="49"/>
      <c r="H4" s="49"/>
    </row>
    <row r="5" spans="1:14" hidden="1" x14ac:dyDescent="0.3">
      <c r="B5" s="49" t="s">
        <v>9</v>
      </c>
      <c r="C5" s="49" t="s">
        <v>8</v>
      </c>
      <c r="D5" s="49"/>
      <c r="E5" s="49"/>
      <c r="F5" s="43"/>
      <c r="G5" s="49"/>
      <c r="H5" s="49"/>
    </row>
    <row r="6" spans="1:14" hidden="1" x14ac:dyDescent="0.3">
      <c r="B6" s="49" t="s">
        <v>10</v>
      </c>
      <c r="C6" s="49"/>
      <c r="D6" s="49"/>
      <c r="E6" s="49"/>
      <c r="F6" s="43"/>
      <c r="G6" s="49"/>
      <c r="H6" s="49"/>
    </row>
    <row r="7" spans="1:14" ht="9.9499999999999993" customHeight="1" x14ac:dyDescent="0.3">
      <c r="B7" s="49"/>
      <c r="C7" s="49"/>
      <c r="D7" s="49"/>
      <c r="E7" s="49"/>
      <c r="F7" s="43"/>
      <c r="G7" s="49"/>
      <c r="H7" s="49"/>
    </row>
    <row r="8" spans="1:14" ht="17.45" customHeight="1" x14ac:dyDescent="0.3">
      <c r="B8" s="50" t="s">
        <v>4</v>
      </c>
      <c r="C8" s="42">
        <v>45246</v>
      </c>
      <c r="D8" s="50"/>
      <c r="E8" s="51" t="s">
        <v>5</v>
      </c>
      <c r="F8" s="43" t="s">
        <v>30</v>
      </c>
      <c r="G8" s="49"/>
      <c r="H8" s="49"/>
    </row>
    <row r="9" spans="1:14" ht="15" customHeight="1" x14ac:dyDescent="0.3">
      <c r="B9" s="40" t="s">
        <v>3</v>
      </c>
      <c r="C9" s="83" t="s">
        <v>2</v>
      </c>
      <c r="D9" s="84"/>
      <c r="E9" s="84"/>
      <c r="F9" s="85"/>
      <c r="G9" s="41" t="s">
        <v>0</v>
      </c>
      <c r="H9" s="41" t="s">
        <v>1</v>
      </c>
    </row>
    <row r="10" spans="1:14" ht="17.45" customHeight="1" x14ac:dyDescent="0.3">
      <c r="A10" s="2"/>
      <c r="B10" s="7">
        <v>606110</v>
      </c>
      <c r="C10" s="78" t="s">
        <v>32</v>
      </c>
      <c r="D10" s="79"/>
      <c r="E10" s="79"/>
      <c r="F10" s="80"/>
      <c r="G10" s="36">
        <v>512.79</v>
      </c>
      <c r="H10" s="36"/>
      <c r="I10" s="18"/>
      <c r="J10" s="21"/>
      <c r="N10" s="17"/>
    </row>
    <row r="11" spans="1:14" ht="17.45" customHeight="1" x14ac:dyDescent="0.3">
      <c r="A11" s="2"/>
      <c r="B11" s="7">
        <v>445664</v>
      </c>
      <c r="C11" s="78" t="s">
        <v>32</v>
      </c>
      <c r="D11" s="79"/>
      <c r="E11" s="79"/>
      <c r="F11" s="80"/>
      <c r="G11" s="36">
        <v>102.56</v>
      </c>
      <c r="H11" s="36"/>
      <c r="I11" s="18"/>
      <c r="J11" s="30"/>
      <c r="N11" s="17"/>
    </row>
    <row r="12" spans="1:14" ht="17.45" customHeight="1" x14ac:dyDescent="0.3">
      <c r="A12" s="2"/>
      <c r="B12" s="44" t="s">
        <v>31</v>
      </c>
      <c r="C12" s="78" t="s">
        <v>32</v>
      </c>
      <c r="D12" s="79"/>
      <c r="E12" s="79"/>
      <c r="F12" s="80"/>
      <c r="G12" s="38"/>
      <c r="H12" s="38">
        <v>615.35</v>
      </c>
      <c r="I12" s="18"/>
      <c r="J12" s="28"/>
      <c r="N12" s="17"/>
    </row>
    <row r="13" spans="1:14" ht="17.45" customHeight="1" x14ac:dyDescent="0.3">
      <c r="A13" s="2"/>
      <c r="B13" s="52"/>
      <c r="C13" s="52"/>
      <c r="D13" s="52"/>
      <c r="E13" s="52"/>
      <c r="F13" s="52"/>
      <c r="G13" s="58">
        <f>SUM(G10:G12)</f>
        <v>615.34999999999991</v>
      </c>
      <c r="H13" s="58">
        <f>SUM(H10:H12)</f>
        <v>615.35</v>
      </c>
      <c r="N13" s="19"/>
    </row>
    <row r="14" spans="1:14" ht="17.45" customHeight="1" x14ac:dyDescent="0.3">
      <c r="B14" s="53" t="s">
        <v>4</v>
      </c>
      <c r="C14" s="59">
        <v>45247</v>
      </c>
      <c r="D14" s="52"/>
      <c r="E14" s="54" t="s">
        <v>5</v>
      </c>
      <c r="F14" s="43" t="s">
        <v>33</v>
      </c>
      <c r="G14" s="55"/>
      <c r="H14" s="55"/>
      <c r="J14" s="21"/>
      <c r="N14" s="13"/>
    </row>
    <row r="15" spans="1:14" ht="15" customHeight="1" x14ac:dyDescent="0.3">
      <c r="B15" s="40" t="s">
        <v>3</v>
      </c>
      <c r="C15" s="83" t="s">
        <v>2</v>
      </c>
      <c r="D15" s="84"/>
      <c r="E15" s="84"/>
      <c r="F15" s="85"/>
      <c r="G15" s="41" t="s">
        <v>0</v>
      </c>
      <c r="H15" s="41" t="s">
        <v>1</v>
      </c>
    </row>
    <row r="16" spans="1:14" ht="17.45" customHeight="1" x14ac:dyDescent="0.3">
      <c r="A16" s="2"/>
      <c r="B16" s="44" t="s">
        <v>34</v>
      </c>
      <c r="C16" s="86" t="s">
        <v>37</v>
      </c>
      <c r="D16" s="87"/>
      <c r="E16" s="87"/>
      <c r="F16" s="88"/>
      <c r="G16" s="38">
        <v>344.5</v>
      </c>
      <c r="H16" s="38"/>
      <c r="J16" s="28"/>
      <c r="N16" s="19"/>
    </row>
    <row r="17" spans="1:14" ht="17.45" customHeight="1" x14ac:dyDescent="0.3">
      <c r="A17" s="2"/>
      <c r="B17" s="44" t="s">
        <v>35</v>
      </c>
      <c r="C17" s="86" t="s">
        <v>37</v>
      </c>
      <c r="D17" s="87"/>
      <c r="E17" s="87"/>
      <c r="F17" s="88"/>
      <c r="G17" s="38">
        <v>124.25</v>
      </c>
      <c r="H17" s="38"/>
      <c r="J17" s="22"/>
      <c r="N17" s="19"/>
    </row>
    <row r="18" spans="1:14" ht="17.45" customHeight="1" x14ac:dyDescent="0.3">
      <c r="A18" s="2"/>
      <c r="B18" s="44">
        <v>609700</v>
      </c>
      <c r="C18" s="86" t="s">
        <v>37</v>
      </c>
      <c r="D18" s="87"/>
      <c r="E18" s="87"/>
      <c r="F18" s="88"/>
      <c r="G18" s="38"/>
      <c r="H18" s="38">
        <v>9.99</v>
      </c>
      <c r="J18" s="22" t="s">
        <v>89</v>
      </c>
      <c r="N18" s="19"/>
    </row>
    <row r="19" spans="1:14" ht="17.45" customHeight="1" x14ac:dyDescent="0.3">
      <c r="A19" s="2"/>
      <c r="B19" s="44">
        <v>445664</v>
      </c>
      <c r="C19" s="86" t="s">
        <v>37</v>
      </c>
      <c r="D19" s="87"/>
      <c r="E19" s="87"/>
      <c r="F19" s="88"/>
      <c r="G19" s="38">
        <v>25.23</v>
      </c>
      <c r="H19" s="38"/>
      <c r="J19" s="22"/>
      <c r="N19" s="19"/>
    </row>
    <row r="20" spans="1:14" ht="17.45" customHeight="1" x14ac:dyDescent="0.3">
      <c r="A20" s="2"/>
      <c r="B20" s="44" t="s">
        <v>36</v>
      </c>
      <c r="C20" s="86" t="s">
        <v>37</v>
      </c>
      <c r="D20" s="87"/>
      <c r="E20" s="87"/>
      <c r="F20" s="88"/>
      <c r="G20" s="38"/>
      <c r="H20" s="38">
        <v>483.99</v>
      </c>
      <c r="J20" s="22"/>
      <c r="N20" s="19"/>
    </row>
    <row r="21" spans="1:14" ht="17.45" customHeight="1" x14ac:dyDescent="0.3">
      <c r="A21" s="2"/>
      <c r="B21" s="49"/>
      <c r="C21" s="49"/>
      <c r="D21" s="49"/>
      <c r="E21" s="49"/>
      <c r="F21" s="49"/>
      <c r="G21" s="39">
        <f>SUM(G16:G20)</f>
        <v>493.98</v>
      </c>
      <c r="H21" s="39">
        <f>SUM(H16:H20)</f>
        <v>493.98</v>
      </c>
      <c r="K21" s="19"/>
    </row>
    <row r="22" spans="1:14" ht="17.45" customHeight="1" x14ac:dyDescent="0.3">
      <c r="B22" s="50" t="s">
        <v>4</v>
      </c>
      <c r="C22" s="42">
        <v>45250</v>
      </c>
      <c r="D22" s="49"/>
      <c r="E22" s="51" t="s">
        <v>5</v>
      </c>
      <c r="F22" s="43" t="s">
        <v>38</v>
      </c>
      <c r="G22" s="56"/>
      <c r="H22" s="56"/>
    </row>
    <row r="23" spans="1:14" ht="15" customHeight="1" x14ac:dyDescent="0.3">
      <c r="B23" s="40" t="s">
        <v>3</v>
      </c>
      <c r="C23" s="83" t="s">
        <v>2</v>
      </c>
      <c r="D23" s="84"/>
      <c r="E23" s="84"/>
      <c r="F23" s="85"/>
      <c r="G23" s="41" t="s">
        <v>0</v>
      </c>
      <c r="H23" s="41" t="s">
        <v>1</v>
      </c>
    </row>
    <row r="24" spans="1:14" ht="17.45" customHeight="1" x14ac:dyDescent="0.3">
      <c r="A24" s="2"/>
      <c r="B24" s="7">
        <v>615000</v>
      </c>
      <c r="C24" s="78" t="s">
        <v>40</v>
      </c>
      <c r="D24" s="79"/>
      <c r="E24" s="79"/>
      <c r="F24" s="80"/>
      <c r="G24" s="36">
        <v>501.8</v>
      </c>
      <c r="H24" s="36"/>
      <c r="J24" s="21"/>
    </row>
    <row r="25" spans="1:14" ht="17.45" customHeight="1" x14ac:dyDescent="0.3">
      <c r="A25" s="2"/>
      <c r="B25" s="7" t="s">
        <v>74</v>
      </c>
      <c r="C25" s="78" t="s">
        <v>40</v>
      </c>
      <c r="D25" s="79"/>
      <c r="E25" s="79"/>
      <c r="F25" s="80"/>
      <c r="G25" s="36">
        <v>98.85</v>
      </c>
      <c r="H25" s="36"/>
      <c r="I25" s="20"/>
      <c r="J25" s="3" t="s">
        <v>90</v>
      </c>
    </row>
    <row r="26" spans="1:14" ht="17.45" customHeight="1" x14ac:dyDescent="0.3">
      <c r="A26" s="2"/>
      <c r="B26" s="44">
        <v>765000</v>
      </c>
      <c r="C26" s="78" t="s">
        <v>40</v>
      </c>
      <c r="D26" s="79"/>
      <c r="E26" s="79"/>
      <c r="F26" s="80"/>
      <c r="G26" s="36"/>
      <c r="H26" s="36">
        <v>7.53</v>
      </c>
      <c r="I26" s="20"/>
      <c r="J26" s="31"/>
    </row>
    <row r="27" spans="1:14" ht="17.45" customHeight="1" x14ac:dyDescent="0.3">
      <c r="A27" s="2"/>
      <c r="B27" s="7" t="s">
        <v>39</v>
      </c>
      <c r="C27" s="78" t="s">
        <v>40</v>
      </c>
      <c r="D27" s="79"/>
      <c r="E27" s="79"/>
      <c r="F27" s="80"/>
      <c r="G27" s="36"/>
      <c r="H27" s="36">
        <v>593.12</v>
      </c>
    </row>
    <row r="28" spans="1:14" ht="17.45" customHeight="1" x14ac:dyDescent="0.3">
      <c r="A28" s="2"/>
      <c r="F28" s="3"/>
      <c r="G28" s="39">
        <f>SUM(G24:G27)</f>
        <v>600.65</v>
      </c>
      <c r="H28" s="39">
        <f>SUM(H24:H27)</f>
        <v>600.65</v>
      </c>
    </row>
    <row r="29" spans="1:14" ht="17.45" customHeight="1" x14ac:dyDescent="0.3">
      <c r="B29" s="1" t="s">
        <v>4</v>
      </c>
      <c r="C29" s="64">
        <v>45251</v>
      </c>
      <c r="E29" s="9" t="s">
        <v>5</v>
      </c>
      <c r="F29" s="4" t="s">
        <v>41</v>
      </c>
      <c r="G29" s="29"/>
      <c r="H29" s="29"/>
    </row>
    <row r="30" spans="1:14" ht="15" customHeight="1" x14ac:dyDescent="0.3">
      <c r="B30" s="40" t="s">
        <v>3</v>
      </c>
      <c r="C30" s="83" t="s">
        <v>2</v>
      </c>
      <c r="D30" s="84"/>
      <c r="E30" s="84"/>
      <c r="F30" s="85"/>
      <c r="G30" s="41" t="s">
        <v>0</v>
      </c>
      <c r="H30" s="41" t="s">
        <v>1</v>
      </c>
    </row>
    <row r="31" spans="1:14" ht="17.45" customHeight="1" x14ac:dyDescent="0.3">
      <c r="A31" s="2"/>
      <c r="B31" s="7" t="s">
        <v>42</v>
      </c>
      <c r="C31" s="78" t="s">
        <v>44</v>
      </c>
      <c r="D31" s="79"/>
      <c r="E31" s="79"/>
      <c r="F31" s="80"/>
      <c r="G31" s="36">
        <v>170.55</v>
      </c>
      <c r="H31" s="36"/>
    </row>
    <row r="32" spans="1:14" ht="17.45" customHeight="1" x14ac:dyDescent="0.3">
      <c r="A32" s="2"/>
      <c r="B32" s="7" t="s">
        <v>35</v>
      </c>
      <c r="C32" s="78" t="s">
        <v>44</v>
      </c>
      <c r="D32" s="79"/>
      <c r="E32" s="79"/>
      <c r="F32" s="80"/>
      <c r="G32" s="36">
        <v>136.02000000000001</v>
      </c>
      <c r="H32" s="36"/>
    </row>
    <row r="33" spans="1:13" ht="17.45" customHeight="1" x14ac:dyDescent="0.3">
      <c r="A33" s="2"/>
      <c r="B33" s="44">
        <v>445664</v>
      </c>
      <c r="C33" s="78" t="s">
        <v>44</v>
      </c>
      <c r="D33" s="79"/>
      <c r="E33" s="79"/>
      <c r="F33" s="80"/>
      <c r="G33" s="36">
        <v>16.86</v>
      </c>
      <c r="H33" s="36"/>
      <c r="J33" s="90" t="s">
        <v>91</v>
      </c>
      <c r="K33" s="90"/>
      <c r="L33" s="90"/>
      <c r="M33" s="90"/>
    </row>
    <row r="34" spans="1:13" ht="17.45" customHeight="1" x14ac:dyDescent="0.3">
      <c r="A34" s="2"/>
      <c r="B34" s="7">
        <v>445200</v>
      </c>
      <c r="C34" s="78" t="s">
        <v>44</v>
      </c>
      <c r="D34" s="79"/>
      <c r="E34" s="79"/>
      <c r="F34" s="80"/>
      <c r="G34" s="36"/>
      <c r="H34" s="36">
        <v>16.86</v>
      </c>
      <c r="J34" s="90"/>
      <c r="K34" s="90"/>
      <c r="L34" s="90"/>
      <c r="M34" s="90"/>
    </row>
    <row r="35" spans="1:13" ht="17.45" customHeight="1" x14ac:dyDescent="0.3">
      <c r="A35" s="2"/>
      <c r="B35" s="7" t="s">
        <v>43</v>
      </c>
      <c r="C35" s="78" t="s">
        <v>44</v>
      </c>
      <c r="D35" s="79"/>
      <c r="E35" s="79"/>
      <c r="F35" s="80"/>
      <c r="G35" s="65"/>
      <c r="H35" s="36">
        <v>306.57</v>
      </c>
    </row>
    <row r="36" spans="1:13" ht="17.45" customHeight="1" x14ac:dyDescent="0.3">
      <c r="A36" s="2"/>
      <c r="F36" s="3"/>
      <c r="G36" s="39">
        <f>SUM(G31:G35)</f>
        <v>323.43000000000006</v>
      </c>
      <c r="H36" s="39">
        <f>SUM(H31:H35)</f>
        <v>323.43</v>
      </c>
    </row>
    <row r="37" spans="1:13" ht="17.45" customHeight="1" x14ac:dyDescent="0.3">
      <c r="A37" s="2"/>
      <c r="B37" s="1" t="s">
        <v>4</v>
      </c>
      <c r="C37" s="64">
        <v>45253</v>
      </c>
      <c r="D37" s="1"/>
      <c r="E37" s="9" t="s">
        <v>5</v>
      </c>
      <c r="F37" s="4" t="s">
        <v>45</v>
      </c>
      <c r="G37" s="29"/>
      <c r="H37" s="29"/>
    </row>
    <row r="38" spans="1:13" ht="15" customHeight="1" x14ac:dyDescent="0.3">
      <c r="B38" s="40" t="s">
        <v>3</v>
      </c>
      <c r="C38" s="83" t="s">
        <v>2</v>
      </c>
      <c r="D38" s="84"/>
      <c r="E38" s="84"/>
      <c r="F38" s="85"/>
      <c r="G38" s="41" t="s">
        <v>0</v>
      </c>
      <c r="H38" s="41" t="s">
        <v>1</v>
      </c>
    </row>
    <row r="39" spans="1:13" ht="17.45" customHeight="1" x14ac:dyDescent="0.3">
      <c r="A39" s="2"/>
      <c r="B39" s="7" t="s">
        <v>36</v>
      </c>
      <c r="C39" s="78" t="s">
        <v>46</v>
      </c>
      <c r="D39" s="79"/>
      <c r="E39" s="79"/>
      <c r="F39" s="80"/>
      <c r="G39" s="36">
        <v>188.54</v>
      </c>
      <c r="H39" s="36"/>
      <c r="J39" s="30"/>
    </row>
    <row r="40" spans="1:13" ht="17.45" customHeight="1" x14ac:dyDescent="0.3">
      <c r="A40" s="2"/>
      <c r="B40" s="7">
        <v>609700</v>
      </c>
      <c r="C40" s="78" t="s">
        <v>46</v>
      </c>
      <c r="D40" s="79"/>
      <c r="E40" s="79"/>
      <c r="F40" s="80"/>
      <c r="G40" s="36"/>
      <c r="H40" s="36">
        <v>178.71</v>
      </c>
      <c r="I40" s="18"/>
      <c r="J40" s="90" t="s">
        <v>92</v>
      </c>
      <c r="K40" s="90"/>
      <c r="L40" s="90"/>
      <c r="M40" s="90"/>
    </row>
    <row r="41" spans="1:13" ht="17.45" customHeight="1" x14ac:dyDescent="0.3">
      <c r="A41" s="2"/>
      <c r="B41" s="7">
        <v>445664</v>
      </c>
      <c r="C41" s="78" t="s">
        <v>46</v>
      </c>
      <c r="D41" s="79"/>
      <c r="E41" s="79"/>
      <c r="F41" s="80"/>
      <c r="G41" s="36"/>
      <c r="H41" s="36">
        <v>9.83</v>
      </c>
      <c r="I41" s="18"/>
      <c r="J41" s="90"/>
      <c r="K41" s="90"/>
      <c r="L41" s="90"/>
      <c r="M41" s="90"/>
    </row>
    <row r="42" spans="1:13" ht="17.45" customHeight="1" x14ac:dyDescent="0.3">
      <c r="A42" s="2"/>
      <c r="B42" s="49"/>
      <c r="C42" s="49"/>
      <c r="D42" s="49"/>
      <c r="E42" s="49"/>
      <c r="F42" s="49"/>
      <c r="G42" s="39">
        <f>SUM(G37:G41)</f>
        <v>188.54</v>
      </c>
      <c r="H42" s="39">
        <f>SUM(H37:H41)</f>
        <v>188.54000000000002</v>
      </c>
      <c r="J42" s="32"/>
    </row>
    <row r="43" spans="1:13" ht="17.45" customHeight="1" x14ac:dyDescent="0.3">
      <c r="B43" s="50" t="s">
        <v>4</v>
      </c>
      <c r="C43" s="42">
        <v>45257</v>
      </c>
      <c r="D43" s="49"/>
      <c r="E43" s="51" t="s">
        <v>5</v>
      </c>
      <c r="F43" s="43" t="s">
        <v>47</v>
      </c>
      <c r="G43" s="56"/>
      <c r="H43" s="56"/>
    </row>
    <row r="44" spans="1:13" ht="15" customHeight="1" x14ac:dyDescent="0.3">
      <c r="B44" s="40" t="s">
        <v>3</v>
      </c>
      <c r="C44" s="83" t="s">
        <v>2</v>
      </c>
      <c r="D44" s="84"/>
      <c r="E44" s="84"/>
      <c r="F44" s="85"/>
      <c r="G44" s="41" t="s">
        <v>0</v>
      </c>
      <c r="H44" s="41" t="s">
        <v>1</v>
      </c>
    </row>
    <row r="45" spans="1:13" ht="17.45" customHeight="1" x14ac:dyDescent="0.3">
      <c r="A45" s="2"/>
      <c r="B45" s="7">
        <v>218100</v>
      </c>
      <c r="C45" s="78" t="s">
        <v>48</v>
      </c>
      <c r="D45" s="79"/>
      <c r="E45" s="79"/>
      <c r="F45" s="80"/>
      <c r="G45" s="36">
        <v>731.79</v>
      </c>
      <c r="H45" s="36"/>
      <c r="J45" s="21"/>
    </row>
    <row r="46" spans="1:13" ht="17.45" customHeight="1" x14ac:dyDescent="0.3">
      <c r="A46" s="2"/>
      <c r="B46" s="7">
        <v>445624</v>
      </c>
      <c r="C46" s="78" t="s">
        <v>48</v>
      </c>
      <c r="D46" s="79"/>
      <c r="E46" s="79"/>
      <c r="F46" s="80"/>
      <c r="G46" s="36">
        <v>146.36000000000001</v>
      </c>
      <c r="H46" s="36"/>
      <c r="J46" s="90" t="s">
        <v>93</v>
      </c>
      <c r="K46" s="90"/>
      <c r="L46" s="90"/>
      <c r="M46" s="90"/>
    </row>
    <row r="47" spans="1:13" ht="17.45" customHeight="1" x14ac:dyDescent="0.3">
      <c r="A47" s="2"/>
      <c r="B47" s="7">
        <v>445798</v>
      </c>
      <c r="C47" s="78" t="s">
        <v>48</v>
      </c>
      <c r="D47" s="79"/>
      <c r="E47" s="79"/>
      <c r="F47" s="80"/>
      <c r="G47" s="36"/>
      <c r="H47" s="36">
        <v>146.36000000000001</v>
      </c>
      <c r="I47" s="23"/>
      <c r="J47" s="90"/>
      <c r="K47" s="90"/>
      <c r="L47" s="90"/>
      <c r="M47" s="90"/>
    </row>
    <row r="48" spans="1:13" ht="17.45" customHeight="1" x14ac:dyDescent="0.3">
      <c r="A48" s="2"/>
      <c r="B48" s="7" t="s">
        <v>13</v>
      </c>
      <c r="C48" s="78" t="s">
        <v>48</v>
      </c>
      <c r="D48" s="79"/>
      <c r="E48" s="79"/>
      <c r="F48" s="80"/>
      <c r="G48" s="36"/>
      <c r="H48" s="36">
        <v>731.79</v>
      </c>
      <c r="J48" s="6"/>
    </row>
    <row r="49" spans="1:10" ht="17.45" customHeight="1" x14ac:dyDescent="0.3">
      <c r="A49" s="2"/>
      <c r="B49" s="49"/>
      <c r="C49" s="49"/>
      <c r="D49" s="49"/>
      <c r="E49" s="49"/>
      <c r="F49" s="49"/>
      <c r="G49" s="39">
        <f>SUM(G45:G48)</f>
        <v>878.15</v>
      </c>
      <c r="H49" s="39">
        <f>SUM(H45:H48)</f>
        <v>878.15</v>
      </c>
    </row>
    <row r="50" spans="1:10" ht="17.45" customHeight="1" x14ac:dyDescent="0.3">
      <c r="B50" s="49" t="s">
        <v>4</v>
      </c>
      <c r="C50" s="42">
        <v>45258</v>
      </c>
      <c r="D50" s="49"/>
      <c r="E50" s="57" t="s">
        <v>5</v>
      </c>
      <c r="F50" s="43" t="s">
        <v>49</v>
      </c>
      <c r="G50" s="56"/>
      <c r="H50" s="56"/>
    </row>
    <row r="51" spans="1:10" ht="15" customHeight="1" x14ac:dyDescent="0.3">
      <c r="B51" s="40" t="s">
        <v>3</v>
      </c>
      <c r="C51" s="83" t="s">
        <v>2</v>
      </c>
      <c r="D51" s="84"/>
      <c r="E51" s="84"/>
      <c r="F51" s="85"/>
      <c r="G51" s="41" t="s">
        <v>0</v>
      </c>
      <c r="H51" s="41" t="s">
        <v>1</v>
      </c>
    </row>
    <row r="52" spans="1:10" ht="17.45" customHeight="1" x14ac:dyDescent="0.3">
      <c r="A52" s="2"/>
      <c r="B52" s="7">
        <v>606800</v>
      </c>
      <c r="C52" s="60" t="s">
        <v>50</v>
      </c>
      <c r="D52" s="61"/>
      <c r="E52" s="62"/>
      <c r="F52" s="63"/>
      <c r="G52" s="36">
        <v>81.39</v>
      </c>
      <c r="H52" s="36"/>
    </row>
    <row r="53" spans="1:10" ht="17.45" customHeight="1" x14ac:dyDescent="0.3">
      <c r="A53" s="2"/>
      <c r="B53" s="7">
        <v>409600</v>
      </c>
      <c r="C53" s="60" t="s">
        <v>50</v>
      </c>
      <c r="D53" s="61"/>
      <c r="E53" s="62"/>
      <c r="F53" s="63"/>
      <c r="G53" s="36">
        <v>18.09</v>
      </c>
      <c r="H53" s="36"/>
    </row>
    <row r="54" spans="1:10" ht="17.45" customHeight="1" x14ac:dyDescent="0.3">
      <c r="A54" s="2"/>
      <c r="B54" s="7">
        <v>445664</v>
      </c>
      <c r="C54" s="60" t="s">
        <v>50</v>
      </c>
      <c r="D54" s="61"/>
      <c r="E54" s="62"/>
      <c r="F54" s="63"/>
      <c r="G54" s="36">
        <v>4.4800000000000004</v>
      </c>
      <c r="H54" s="36"/>
    </row>
    <row r="55" spans="1:10" ht="17.45" customHeight="1" x14ac:dyDescent="0.3">
      <c r="A55" s="2"/>
      <c r="B55" s="7" t="s">
        <v>36</v>
      </c>
      <c r="C55" s="60" t="s">
        <v>50</v>
      </c>
      <c r="D55" s="61"/>
      <c r="E55" s="62"/>
      <c r="F55" s="63"/>
      <c r="G55" s="36"/>
      <c r="H55" s="36">
        <v>103.96</v>
      </c>
    </row>
    <row r="56" spans="1:10" ht="17.45" customHeight="1" x14ac:dyDescent="0.3">
      <c r="A56" s="2"/>
      <c r="B56" s="49"/>
      <c r="C56" s="49"/>
      <c r="D56" s="49"/>
      <c r="E56" s="49"/>
      <c r="F56" s="49"/>
      <c r="G56" s="39">
        <f>SUM(G52:G55)</f>
        <v>103.96000000000001</v>
      </c>
      <c r="H56" s="39">
        <f>SUM(H52:H55)</f>
        <v>103.96</v>
      </c>
    </row>
    <row r="57" spans="1:10" ht="17.45" customHeight="1" x14ac:dyDescent="0.3">
      <c r="B57" s="50" t="s">
        <v>4</v>
      </c>
      <c r="C57" s="42">
        <v>45260</v>
      </c>
      <c r="D57" s="49"/>
      <c r="E57" s="51" t="s">
        <v>5</v>
      </c>
      <c r="F57" s="43" t="s">
        <v>51</v>
      </c>
      <c r="G57" s="56"/>
      <c r="H57" s="56"/>
    </row>
    <row r="58" spans="1:10" ht="15" customHeight="1" x14ac:dyDescent="0.3">
      <c r="B58" s="40" t="s">
        <v>3</v>
      </c>
      <c r="C58" s="83" t="s">
        <v>2</v>
      </c>
      <c r="D58" s="84"/>
      <c r="E58" s="84"/>
      <c r="F58" s="85"/>
      <c r="G58" s="41" t="s">
        <v>0</v>
      </c>
      <c r="H58" s="41" t="s">
        <v>1</v>
      </c>
    </row>
    <row r="59" spans="1:10" ht="17.45" customHeight="1" x14ac:dyDescent="0.3">
      <c r="A59" s="2"/>
      <c r="B59" s="7">
        <v>648</v>
      </c>
      <c r="C59" s="78" t="s">
        <v>52</v>
      </c>
      <c r="D59" s="79"/>
      <c r="E59" s="79"/>
      <c r="F59" s="80"/>
      <c r="G59" s="36">
        <v>224</v>
      </c>
      <c r="H59" s="36"/>
      <c r="J59" s="21"/>
    </row>
    <row r="60" spans="1:10" ht="17.45" customHeight="1" x14ac:dyDescent="0.3">
      <c r="A60" s="2"/>
      <c r="B60" s="7">
        <v>445664</v>
      </c>
      <c r="C60" s="78" t="s">
        <v>52</v>
      </c>
      <c r="D60" s="79"/>
      <c r="E60" s="79"/>
      <c r="F60" s="80"/>
      <c r="G60" s="36">
        <v>44.8</v>
      </c>
      <c r="H60" s="36"/>
      <c r="J60" s="21"/>
    </row>
    <row r="61" spans="1:10" ht="17.45" customHeight="1" x14ac:dyDescent="0.3">
      <c r="A61" s="2"/>
      <c r="B61" s="7" t="s">
        <v>36</v>
      </c>
      <c r="C61" s="78" t="s">
        <v>52</v>
      </c>
      <c r="D61" s="79"/>
      <c r="E61" s="79"/>
      <c r="F61" s="80"/>
      <c r="G61" s="36"/>
      <c r="H61" s="36">
        <v>268.8</v>
      </c>
      <c r="J61" s="21"/>
    </row>
    <row r="62" spans="1:10" ht="17.45" customHeight="1" x14ac:dyDescent="0.3">
      <c r="A62" s="2"/>
      <c r="B62" s="49"/>
      <c r="C62" s="49"/>
      <c r="D62" s="49"/>
      <c r="E62" s="49"/>
      <c r="F62" s="49"/>
      <c r="G62" s="39">
        <f>SUM(G59:G61)</f>
        <v>268.8</v>
      </c>
      <c r="H62" s="39">
        <f>SUM(H59:H61)</f>
        <v>268.8</v>
      </c>
    </row>
    <row r="63" spans="1:10" ht="17.45" hidden="1" customHeight="1" x14ac:dyDescent="0.3">
      <c r="B63" s="1" t="s">
        <v>4</v>
      </c>
      <c r="C63" s="10"/>
      <c r="E63" s="9" t="s">
        <v>5</v>
      </c>
      <c r="F63" s="14"/>
    </row>
    <row r="64" spans="1:10" ht="17.45" hidden="1" customHeight="1" x14ac:dyDescent="0.3">
      <c r="A64" s="2"/>
      <c r="B64" s="15"/>
      <c r="C64" s="93"/>
      <c r="D64" s="94"/>
      <c r="E64" s="94"/>
      <c r="F64" s="95"/>
      <c r="G64" s="12"/>
      <c r="H64" s="12"/>
      <c r="J64" s="21"/>
    </row>
    <row r="65" spans="1:10" ht="17.45" hidden="1" customHeight="1" x14ac:dyDescent="0.3">
      <c r="A65" s="2"/>
      <c r="B65" s="15"/>
      <c r="C65" s="24">
        <f>C64</f>
        <v>0</v>
      </c>
      <c r="D65" s="25"/>
      <c r="E65" s="25"/>
      <c r="F65" s="26"/>
      <c r="G65" s="12"/>
      <c r="H65" s="12"/>
      <c r="J65" s="21"/>
    </row>
    <row r="66" spans="1:10" ht="17.45" hidden="1" customHeight="1" x14ac:dyDescent="0.3">
      <c r="A66" s="2"/>
      <c r="B66" s="15"/>
      <c r="C66" s="24">
        <f>C65</f>
        <v>0</v>
      </c>
      <c r="D66" s="25"/>
      <c r="E66" s="25"/>
      <c r="F66" s="26"/>
      <c r="G66" s="12"/>
      <c r="H66" s="12"/>
      <c r="J66" s="21"/>
    </row>
    <row r="67" spans="1:10" ht="17.45" hidden="1" customHeight="1" x14ac:dyDescent="0.3">
      <c r="A67" s="2"/>
      <c r="B67" s="15"/>
      <c r="C67" s="93">
        <f>C66</f>
        <v>0</v>
      </c>
      <c r="D67" s="94"/>
      <c r="E67" s="94"/>
      <c r="F67" s="95"/>
      <c r="G67" s="12"/>
      <c r="H67" s="12"/>
      <c r="I67" s="23"/>
    </row>
    <row r="68" spans="1:10" ht="17.45" hidden="1" customHeight="1" x14ac:dyDescent="0.3">
      <c r="A68" s="2"/>
      <c r="B68" s="6"/>
      <c r="C68" s="6"/>
      <c r="D68" s="6"/>
      <c r="E68" s="6"/>
      <c r="F68" s="6"/>
      <c r="G68" s="11">
        <f>SUM(G64:G67)</f>
        <v>0</v>
      </c>
      <c r="H68" s="11">
        <f>SUM(H64:H67)</f>
        <v>0</v>
      </c>
    </row>
    <row r="69" spans="1:10" ht="17.45" customHeight="1" x14ac:dyDescent="0.3">
      <c r="A69" s="2"/>
      <c r="F69" s="3"/>
    </row>
    <row r="70" spans="1:10" ht="24.95" customHeight="1" x14ac:dyDescent="0.3">
      <c r="B70" s="72" t="s">
        <v>75</v>
      </c>
      <c r="C70" s="72"/>
      <c r="D70" s="72"/>
      <c r="E70" s="72"/>
      <c r="F70" s="72"/>
      <c r="G70" s="72"/>
      <c r="H70" s="72"/>
    </row>
    <row r="71" spans="1:10" ht="24.95" customHeight="1" x14ac:dyDescent="0.3"/>
    <row r="72" spans="1:10" ht="24.95" customHeight="1" x14ac:dyDescent="0.3"/>
    <row r="73" spans="1:10" ht="24.95" customHeight="1" x14ac:dyDescent="0.3"/>
    <row r="74" spans="1:10" ht="24.95" customHeight="1" x14ac:dyDescent="0.3"/>
    <row r="75" spans="1:10" ht="24.95" customHeight="1" x14ac:dyDescent="0.3"/>
    <row r="76" spans="1:10" ht="24.95" customHeight="1" x14ac:dyDescent="0.3"/>
    <row r="77" spans="1:10" ht="24.95" customHeight="1" x14ac:dyDescent="0.3"/>
    <row r="78" spans="1:10" ht="24.95" customHeight="1" x14ac:dyDescent="0.3"/>
    <row r="79" spans="1:10" ht="24.95" customHeight="1" x14ac:dyDescent="0.3"/>
    <row r="80" spans="1:10" ht="24.95" customHeight="1" x14ac:dyDescent="0.3"/>
    <row r="81" ht="24.95" customHeight="1" x14ac:dyDescent="0.3"/>
    <row r="82" ht="24.95" customHeight="1" x14ac:dyDescent="0.3"/>
    <row r="83" ht="24.95" customHeight="1" x14ac:dyDescent="0.3"/>
    <row r="84" ht="24.95" customHeight="1" x14ac:dyDescent="0.3"/>
    <row r="85" ht="24.95" customHeight="1" x14ac:dyDescent="0.3"/>
    <row r="86" ht="24.95" customHeight="1" x14ac:dyDescent="0.3"/>
  </sheetData>
  <mergeCells count="44">
    <mergeCell ref="B70:H70"/>
    <mergeCell ref="J33:M34"/>
    <mergeCell ref="J40:M41"/>
    <mergeCell ref="J46:M47"/>
    <mergeCell ref="C11:F11"/>
    <mergeCell ref="C12:F12"/>
    <mergeCell ref="C64:F64"/>
    <mergeCell ref="C67:F67"/>
    <mergeCell ref="C59:F59"/>
    <mergeCell ref="C32:F32"/>
    <mergeCell ref="C48:F48"/>
    <mergeCell ref="C35:F35"/>
    <mergeCell ref="C45:F45"/>
    <mergeCell ref="C47:F47"/>
    <mergeCell ref="C39:F39"/>
    <mergeCell ref="C41:F41"/>
    <mergeCell ref="C33:F33"/>
    <mergeCell ref="C34:F34"/>
    <mergeCell ref="C40:F40"/>
    <mergeCell ref="C46:F46"/>
    <mergeCell ref="B2:H2"/>
    <mergeCell ref="D3:E3"/>
    <mergeCell ref="C10:F10"/>
    <mergeCell ref="C9:F9"/>
    <mergeCell ref="C23:F23"/>
    <mergeCell ref="C30:F30"/>
    <mergeCell ref="C38:F38"/>
    <mergeCell ref="C44:F44"/>
    <mergeCell ref="B1:H1"/>
    <mergeCell ref="C61:F61"/>
    <mergeCell ref="C16:F16"/>
    <mergeCell ref="C24:F24"/>
    <mergeCell ref="C25:F25"/>
    <mergeCell ref="C27:F27"/>
    <mergeCell ref="C31:F31"/>
    <mergeCell ref="C17:F17"/>
    <mergeCell ref="C18:F18"/>
    <mergeCell ref="C19:F19"/>
    <mergeCell ref="C20:F20"/>
    <mergeCell ref="C26:F26"/>
    <mergeCell ref="C60:F60"/>
    <mergeCell ref="C51:F51"/>
    <mergeCell ref="C58:F58"/>
    <mergeCell ref="C15:F15"/>
  </mergeCells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5"/>
  <sheetViews>
    <sheetView showGridLines="0" zoomScale="175" zoomScaleNormal="175" workbookViewId="0">
      <selection activeCell="J3" sqref="J3"/>
    </sheetView>
  </sheetViews>
  <sheetFormatPr baseColWidth="10" defaultColWidth="11.42578125" defaultRowHeight="16.5" x14ac:dyDescent="0.3"/>
  <cols>
    <col min="1" max="1" width="4.42578125" style="3" customWidth="1"/>
    <col min="2" max="2" width="13.5703125" style="18" customWidth="1"/>
    <col min="3" max="3" width="16.5703125" style="18" customWidth="1"/>
    <col min="4" max="5" width="4.5703125" style="18" customWidth="1"/>
    <col min="6" max="6" width="10.7109375" style="14" bestFit="1" customWidth="1"/>
    <col min="7" max="7" width="15.5703125" style="69" customWidth="1"/>
    <col min="8" max="8" width="10.42578125" style="69" bestFit="1" customWidth="1"/>
    <col min="9" max="9" width="4.42578125" style="3" customWidth="1"/>
    <col min="10" max="10" width="20.5703125" style="3" customWidth="1"/>
    <col min="11" max="16384" width="11.42578125" style="3"/>
  </cols>
  <sheetData>
    <row r="1" spans="1:10" ht="17.45" customHeight="1" thickBot="1" x14ac:dyDescent="0.35">
      <c r="B1" s="73" t="s">
        <v>76</v>
      </c>
      <c r="C1" s="73"/>
      <c r="D1" s="73"/>
      <c r="E1" s="73"/>
      <c r="F1" s="73"/>
      <c r="G1" s="73"/>
      <c r="H1" s="73"/>
    </row>
    <row r="2" spans="1:10" ht="15" customHeight="1" thickTop="1" x14ac:dyDescent="0.3">
      <c r="B2" s="98" t="s">
        <v>6</v>
      </c>
      <c r="C2" s="98"/>
      <c r="D2" s="98"/>
      <c r="E2" s="98"/>
      <c r="F2" s="98"/>
      <c r="G2" s="98"/>
      <c r="H2" s="98"/>
    </row>
    <row r="3" spans="1:10" ht="15" customHeight="1" x14ac:dyDescent="0.3">
      <c r="C3" s="10"/>
      <c r="D3" s="99"/>
      <c r="E3" s="99"/>
      <c r="F3" s="10"/>
    </row>
    <row r="4" spans="1:10" ht="15" customHeight="1" x14ac:dyDescent="0.3">
      <c r="B4" s="49" t="s">
        <v>7</v>
      </c>
      <c r="C4" s="8" t="s">
        <v>77</v>
      </c>
    </row>
    <row r="5" spans="1:10" hidden="1" x14ac:dyDescent="0.3">
      <c r="B5" s="18" t="s">
        <v>9</v>
      </c>
      <c r="C5" s="18" t="s">
        <v>8</v>
      </c>
    </row>
    <row r="6" spans="1:10" hidden="1" x14ac:dyDescent="0.3">
      <c r="B6" s="18" t="s">
        <v>10</v>
      </c>
    </row>
    <row r="7" spans="1:10" ht="9.9499999999999993" customHeight="1" x14ac:dyDescent="0.3"/>
    <row r="8" spans="1:10" ht="15" customHeight="1" x14ac:dyDescent="0.3">
      <c r="B8" s="67" t="s">
        <v>4</v>
      </c>
      <c r="C8" s="10">
        <v>45260</v>
      </c>
      <c r="E8" s="68" t="s">
        <v>5</v>
      </c>
      <c r="F8" s="14" t="s">
        <v>67</v>
      </c>
    </row>
    <row r="9" spans="1:10" ht="15" customHeight="1" x14ac:dyDescent="0.3">
      <c r="B9" s="40" t="s">
        <v>3</v>
      </c>
      <c r="C9" s="83" t="s">
        <v>2</v>
      </c>
      <c r="D9" s="84"/>
      <c r="E9" s="84"/>
      <c r="F9" s="85"/>
      <c r="G9" s="46" t="s">
        <v>0</v>
      </c>
      <c r="H9" s="46" t="s">
        <v>1</v>
      </c>
    </row>
    <row r="10" spans="1:10" ht="15" customHeight="1" x14ac:dyDescent="0.3">
      <c r="A10" s="2"/>
      <c r="B10" s="7" t="s">
        <v>39</v>
      </c>
      <c r="C10" s="97" t="s">
        <v>72</v>
      </c>
      <c r="D10" s="97"/>
      <c r="E10" s="97"/>
      <c r="F10" s="97"/>
      <c r="G10" s="36">
        <v>593.12</v>
      </c>
      <c r="H10" s="36"/>
      <c r="J10" s="96"/>
    </row>
    <row r="11" spans="1:10" ht="15" customHeight="1" x14ac:dyDescent="0.3">
      <c r="A11" s="2"/>
      <c r="B11" s="7" t="s">
        <v>14</v>
      </c>
      <c r="C11" s="97" t="s">
        <v>72</v>
      </c>
      <c r="D11" s="97"/>
      <c r="E11" s="97"/>
      <c r="F11" s="97"/>
      <c r="G11" s="36">
        <v>114.6</v>
      </c>
      <c r="H11" s="36"/>
      <c r="J11" s="96"/>
    </row>
    <row r="12" spans="1:10" ht="15" customHeight="1" x14ac:dyDescent="0.3">
      <c r="A12" s="2"/>
      <c r="B12" s="7" t="s">
        <v>36</v>
      </c>
      <c r="C12" s="97" t="s">
        <v>72</v>
      </c>
      <c r="D12" s="97"/>
      <c r="E12" s="97"/>
      <c r="F12" s="97"/>
      <c r="G12" s="36">
        <v>103.96</v>
      </c>
      <c r="H12" s="36"/>
      <c r="J12" s="33"/>
    </row>
    <row r="13" spans="1:10" ht="15" customHeight="1" x14ac:dyDescent="0.3">
      <c r="A13" s="2"/>
      <c r="B13" s="7" t="s">
        <v>31</v>
      </c>
      <c r="C13" s="97" t="s">
        <v>72</v>
      </c>
      <c r="D13" s="97"/>
      <c r="E13" s="97"/>
      <c r="F13" s="97"/>
      <c r="G13" s="36">
        <v>615.35</v>
      </c>
      <c r="H13" s="36"/>
      <c r="J13" s="35"/>
    </row>
    <row r="14" spans="1:10" ht="15" customHeight="1" x14ac:dyDescent="0.3">
      <c r="A14" s="2"/>
      <c r="B14" s="7">
        <v>581000</v>
      </c>
      <c r="C14" s="97" t="s">
        <v>72</v>
      </c>
      <c r="D14" s="97"/>
      <c r="E14" s="97"/>
      <c r="F14" s="97"/>
      <c r="G14" s="36">
        <v>250</v>
      </c>
      <c r="H14" s="36"/>
      <c r="J14" s="35" t="s">
        <v>94</v>
      </c>
    </row>
    <row r="15" spans="1:10" ht="15" customHeight="1" x14ac:dyDescent="0.3">
      <c r="A15" s="2"/>
      <c r="B15" s="7" t="s">
        <v>66</v>
      </c>
      <c r="C15" s="97" t="s">
        <v>72</v>
      </c>
      <c r="D15" s="97"/>
      <c r="E15" s="97"/>
      <c r="F15" s="97"/>
      <c r="G15" s="36"/>
      <c r="H15" s="36">
        <v>1677.03</v>
      </c>
      <c r="J15" s="33"/>
    </row>
    <row r="16" spans="1:10" ht="15" customHeight="1" x14ac:dyDescent="0.3">
      <c r="A16" s="2"/>
      <c r="B16" s="3"/>
      <c r="C16" s="3"/>
      <c r="D16" s="3"/>
      <c r="E16" s="3"/>
      <c r="F16" s="3"/>
      <c r="G16" s="39">
        <f>SUM(G10:G15)</f>
        <v>1677.0300000000002</v>
      </c>
      <c r="H16" s="39">
        <f>SUM(H10:H15)</f>
        <v>1677.03</v>
      </c>
    </row>
    <row r="17" spans="1:8" ht="15" customHeight="1" x14ac:dyDescent="0.3">
      <c r="B17" s="67" t="s">
        <v>4</v>
      </c>
      <c r="C17" s="10">
        <v>45260</v>
      </c>
      <c r="E17" s="68" t="s">
        <v>5</v>
      </c>
      <c r="F17" s="14" t="s">
        <v>71</v>
      </c>
    </row>
    <row r="18" spans="1:8" ht="15" customHeight="1" x14ac:dyDescent="0.3">
      <c r="B18" s="40" t="s">
        <v>3</v>
      </c>
      <c r="C18" s="83" t="s">
        <v>2</v>
      </c>
      <c r="D18" s="84"/>
      <c r="E18" s="84"/>
      <c r="F18" s="85"/>
      <c r="G18" s="46" t="s">
        <v>0</v>
      </c>
      <c r="H18" s="46" t="s">
        <v>1</v>
      </c>
    </row>
    <row r="19" spans="1:8" ht="15" customHeight="1" x14ac:dyDescent="0.3">
      <c r="A19" s="2"/>
      <c r="B19" s="7" t="s">
        <v>66</v>
      </c>
      <c r="C19" s="97" t="s">
        <v>73</v>
      </c>
      <c r="D19" s="97"/>
      <c r="E19" s="97"/>
      <c r="F19" s="97"/>
      <c r="G19" s="36">
        <v>2863.83</v>
      </c>
      <c r="H19" s="36"/>
    </row>
    <row r="20" spans="1:8" ht="15" customHeight="1" x14ac:dyDescent="0.3">
      <c r="A20" s="2"/>
      <c r="B20" s="7">
        <v>627000</v>
      </c>
      <c r="C20" s="97" t="s">
        <v>73</v>
      </c>
      <c r="D20" s="97"/>
      <c r="E20" s="97"/>
      <c r="F20" s="97"/>
      <c r="G20" s="36">
        <v>7.46</v>
      </c>
      <c r="H20" s="36"/>
    </row>
    <row r="21" spans="1:8" ht="15" customHeight="1" x14ac:dyDescent="0.3">
      <c r="A21" s="2"/>
      <c r="B21" s="7" t="s">
        <v>14</v>
      </c>
      <c r="C21" s="97" t="s">
        <v>73</v>
      </c>
      <c r="D21" s="97"/>
      <c r="E21" s="97"/>
      <c r="F21" s="97"/>
      <c r="G21" s="36"/>
      <c r="H21" s="36">
        <v>61.38</v>
      </c>
    </row>
    <row r="22" spans="1:8" ht="15" customHeight="1" x14ac:dyDescent="0.3">
      <c r="A22" s="2"/>
      <c r="B22" s="7" t="s">
        <v>25</v>
      </c>
      <c r="C22" s="97" t="s">
        <v>73</v>
      </c>
      <c r="D22" s="97"/>
      <c r="E22" s="97"/>
      <c r="F22" s="97"/>
      <c r="G22" s="36"/>
      <c r="H22" s="36">
        <v>746</v>
      </c>
    </row>
    <row r="23" spans="1:8" ht="15" customHeight="1" x14ac:dyDescent="0.3">
      <c r="A23" s="2"/>
      <c r="B23" s="7" t="s">
        <v>25</v>
      </c>
      <c r="C23" s="97" t="s">
        <v>73</v>
      </c>
      <c r="D23" s="97"/>
      <c r="E23" s="97"/>
      <c r="F23" s="97"/>
      <c r="G23" s="36"/>
      <c r="H23" s="36">
        <v>199.66</v>
      </c>
    </row>
    <row r="24" spans="1:8" ht="15" customHeight="1" x14ac:dyDescent="0.3">
      <c r="A24" s="2"/>
      <c r="B24" s="7" t="s">
        <v>14</v>
      </c>
      <c r="C24" s="97" t="s">
        <v>73</v>
      </c>
      <c r="D24" s="97"/>
      <c r="E24" s="97"/>
      <c r="F24" s="97"/>
      <c r="G24" s="36"/>
      <c r="H24" s="36">
        <v>1676.9</v>
      </c>
    </row>
    <row r="25" spans="1:8" ht="15" customHeight="1" x14ac:dyDescent="0.3">
      <c r="A25" s="2"/>
      <c r="B25" s="7" t="s">
        <v>36</v>
      </c>
      <c r="C25" s="97" t="s">
        <v>73</v>
      </c>
      <c r="D25" s="97"/>
      <c r="E25" s="97"/>
      <c r="F25" s="97"/>
      <c r="G25" s="36"/>
      <c r="H25" s="36">
        <v>188.54</v>
      </c>
    </row>
    <row r="26" spans="1:8" ht="15" customHeight="1" x14ac:dyDescent="0.3">
      <c r="A26" s="2"/>
      <c r="B26" s="70"/>
      <c r="C26" s="70"/>
      <c r="D26" s="70"/>
      <c r="E26" s="70"/>
      <c r="F26" s="71"/>
      <c r="G26" s="39">
        <f>SUM(G19:G25)</f>
        <v>2871.29</v>
      </c>
      <c r="H26" s="39">
        <f>SUM(H19:H25)</f>
        <v>2872.48</v>
      </c>
    </row>
    <row r="27" spans="1:8" ht="15" customHeight="1" x14ac:dyDescent="0.3">
      <c r="A27" s="2"/>
      <c r="F27" s="18"/>
    </row>
    <row r="28" spans="1:8" ht="24.95" customHeight="1" x14ac:dyDescent="0.3"/>
    <row r="29" spans="1:8" ht="24.95" customHeight="1" x14ac:dyDescent="0.3">
      <c r="B29" s="6" t="s">
        <v>75</v>
      </c>
      <c r="C29" s="6"/>
      <c r="D29" s="6"/>
      <c r="E29" s="6"/>
      <c r="F29" s="6"/>
      <c r="G29" s="6"/>
      <c r="H29" s="6"/>
    </row>
    <row r="30" spans="1:8" ht="24.95" customHeight="1" x14ac:dyDescent="0.3"/>
    <row r="31" spans="1:8" ht="24.95" customHeight="1" x14ac:dyDescent="0.3"/>
    <row r="32" spans="1:8" ht="24.95" customHeight="1" x14ac:dyDescent="0.3"/>
    <row r="33" ht="24.95" customHeight="1" x14ac:dyDescent="0.3"/>
    <row r="34" ht="24.95" customHeight="1" x14ac:dyDescent="0.3"/>
    <row r="35" ht="24.95" customHeight="1" x14ac:dyDescent="0.3"/>
    <row r="36" ht="24.95" customHeight="1" x14ac:dyDescent="0.3"/>
    <row r="37" ht="24.95" customHeight="1" x14ac:dyDescent="0.3"/>
    <row r="38" ht="24.95" customHeight="1" x14ac:dyDescent="0.3"/>
    <row r="39" ht="24.95" customHeight="1" x14ac:dyDescent="0.3"/>
    <row r="40" ht="24.95" customHeight="1" x14ac:dyDescent="0.3"/>
    <row r="41" ht="24.95" customHeight="1" x14ac:dyDescent="0.3"/>
    <row r="42" ht="24.95" customHeight="1" x14ac:dyDescent="0.3"/>
    <row r="43" ht="24.95" customHeight="1" x14ac:dyDescent="0.3"/>
    <row r="44" ht="24.95" customHeight="1" x14ac:dyDescent="0.3"/>
    <row r="45" ht="24.95" customHeight="1" x14ac:dyDescent="0.3"/>
  </sheetData>
  <mergeCells count="19">
    <mergeCell ref="C25:F25"/>
    <mergeCell ref="B2:H2"/>
    <mergeCell ref="D3:E3"/>
    <mergeCell ref="C10:F10"/>
    <mergeCell ref="C19:F19"/>
    <mergeCell ref="C11:F11"/>
    <mergeCell ref="C12:F12"/>
    <mergeCell ref="C13:F13"/>
    <mergeCell ref="C14:F14"/>
    <mergeCell ref="C15:F15"/>
    <mergeCell ref="C20:F20"/>
    <mergeCell ref="C21:F21"/>
    <mergeCell ref="C22:F22"/>
    <mergeCell ref="B1:H1"/>
    <mergeCell ref="J10:J11"/>
    <mergeCell ref="C23:F23"/>
    <mergeCell ref="C24:F24"/>
    <mergeCell ref="C9:F9"/>
    <mergeCell ref="C18:F18"/>
  </mergeCells>
  <phoneticPr fontId="5" type="noConversion"/>
  <printOptions horizontalCentered="1"/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showGridLines="0" topLeftCell="A31" zoomScale="145" zoomScaleNormal="145" workbookViewId="0">
      <selection activeCell="J15" sqref="J15"/>
    </sheetView>
  </sheetViews>
  <sheetFormatPr baseColWidth="10" defaultColWidth="11.42578125" defaultRowHeight="16.5" x14ac:dyDescent="0.3"/>
  <cols>
    <col min="1" max="1" width="4.42578125" style="3" customWidth="1"/>
    <col min="2" max="2" width="13.5703125" style="49" customWidth="1"/>
    <col min="3" max="3" width="16.5703125" style="49" customWidth="1"/>
    <col min="4" max="5" width="4.5703125" style="49" customWidth="1"/>
    <col min="6" max="6" width="16.5703125" style="43" customWidth="1"/>
    <col min="7" max="8" width="15.5703125" style="49" customWidth="1"/>
    <col min="9" max="9" width="4.42578125" style="3" customWidth="1"/>
    <col min="10" max="10" width="20.5703125" style="3" customWidth="1"/>
    <col min="11" max="16384" width="11.42578125" style="3"/>
  </cols>
  <sheetData>
    <row r="1" spans="1:9" ht="17.45" customHeight="1" thickBot="1" x14ac:dyDescent="0.35">
      <c r="B1" s="73" t="s">
        <v>76</v>
      </c>
      <c r="C1" s="73"/>
      <c r="D1" s="73"/>
      <c r="E1" s="73"/>
      <c r="F1" s="73"/>
      <c r="G1" s="73"/>
      <c r="H1" s="73"/>
    </row>
    <row r="2" spans="1:9" ht="15" customHeight="1" thickTop="1" x14ac:dyDescent="0.3">
      <c r="B2" s="81" t="s">
        <v>6</v>
      </c>
      <c r="C2" s="81"/>
      <c r="D2" s="81"/>
      <c r="E2" s="81"/>
      <c r="F2" s="81"/>
      <c r="G2" s="81"/>
      <c r="H2" s="81"/>
    </row>
    <row r="3" spans="1:9" ht="15" customHeight="1" x14ac:dyDescent="0.3">
      <c r="C3" s="42"/>
      <c r="D3" s="92"/>
      <c r="E3" s="92"/>
      <c r="F3" s="42"/>
    </row>
    <row r="4" spans="1:9" ht="15" customHeight="1" x14ac:dyDescent="0.3">
      <c r="B4" s="49" t="s">
        <v>7</v>
      </c>
      <c r="C4" s="8" t="s">
        <v>11</v>
      </c>
    </row>
    <row r="5" spans="1:9" hidden="1" x14ac:dyDescent="0.3">
      <c r="B5" s="49" t="s">
        <v>9</v>
      </c>
      <c r="C5" s="49" t="s">
        <v>8</v>
      </c>
    </row>
    <row r="6" spans="1:9" hidden="1" x14ac:dyDescent="0.3">
      <c r="B6" s="49" t="s">
        <v>10</v>
      </c>
    </row>
    <row r="7" spans="1:9" ht="9.9499999999999993" customHeight="1" x14ac:dyDescent="0.3"/>
    <row r="8" spans="1:9" ht="15" customHeight="1" x14ac:dyDescent="0.3">
      <c r="B8" s="50" t="s">
        <v>4</v>
      </c>
      <c r="C8" s="42">
        <v>45247</v>
      </c>
      <c r="D8" s="50"/>
      <c r="E8" s="51" t="s">
        <v>5</v>
      </c>
      <c r="F8" s="43" t="s">
        <v>53</v>
      </c>
    </row>
    <row r="9" spans="1:9" ht="15" customHeight="1" x14ac:dyDescent="0.3">
      <c r="B9" s="40" t="s">
        <v>3</v>
      </c>
      <c r="C9" s="83" t="s">
        <v>2</v>
      </c>
      <c r="D9" s="84"/>
      <c r="E9" s="84"/>
      <c r="F9" s="85"/>
      <c r="G9" s="41" t="s">
        <v>0</v>
      </c>
      <c r="H9" s="41" t="s">
        <v>1</v>
      </c>
    </row>
    <row r="10" spans="1:9" ht="15" customHeight="1" x14ac:dyDescent="0.3">
      <c r="A10" s="2"/>
      <c r="B10" s="7" t="s">
        <v>25</v>
      </c>
      <c r="C10" s="78" t="s">
        <v>59</v>
      </c>
      <c r="D10" s="79"/>
      <c r="E10" s="79"/>
      <c r="F10" s="80"/>
      <c r="G10" s="36">
        <v>47</v>
      </c>
      <c r="H10" s="36"/>
      <c r="I10" s="23"/>
    </row>
    <row r="11" spans="1:9" ht="15" customHeight="1" x14ac:dyDescent="0.3">
      <c r="A11" s="2"/>
      <c r="B11" s="7">
        <v>5310000</v>
      </c>
      <c r="C11" s="78" t="s">
        <v>59</v>
      </c>
      <c r="D11" s="79"/>
      <c r="E11" s="79"/>
      <c r="F11" s="80"/>
      <c r="G11" s="36"/>
      <c r="H11" s="36">
        <v>47</v>
      </c>
      <c r="I11" s="23"/>
    </row>
    <row r="12" spans="1:9" ht="15" customHeight="1" x14ac:dyDescent="0.3">
      <c r="A12" s="2"/>
      <c r="F12" s="49"/>
      <c r="G12" s="39">
        <f>SUM(G10:G11)</f>
        <v>47</v>
      </c>
      <c r="H12" s="39">
        <f>SUM(H10:H11)</f>
        <v>47</v>
      </c>
    </row>
    <row r="13" spans="1:9" ht="15" customHeight="1" x14ac:dyDescent="0.3">
      <c r="B13" s="50" t="s">
        <v>4</v>
      </c>
      <c r="C13" s="42">
        <v>45252</v>
      </c>
      <c r="E13" s="51" t="s">
        <v>5</v>
      </c>
      <c r="F13" s="43" t="s">
        <v>55</v>
      </c>
      <c r="G13" s="56"/>
      <c r="H13" s="56"/>
    </row>
    <row r="14" spans="1:9" ht="15" customHeight="1" x14ac:dyDescent="0.3">
      <c r="B14" s="40" t="s">
        <v>3</v>
      </c>
      <c r="C14" s="83" t="s">
        <v>2</v>
      </c>
      <c r="D14" s="84"/>
      <c r="E14" s="84"/>
      <c r="F14" s="85"/>
      <c r="G14" s="46" t="s">
        <v>0</v>
      </c>
      <c r="H14" s="46" t="s">
        <v>1</v>
      </c>
    </row>
    <row r="15" spans="1:9" ht="15" customHeight="1" x14ac:dyDescent="0.3">
      <c r="A15" s="2"/>
      <c r="B15" s="7">
        <v>625100</v>
      </c>
      <c r="C15" s="78" t="s">
        <v>60</v>
      </c>
      <c r="D15" s="79"/>
      <c r="E15" s="79"/>
      <c r="F15" s="80"/>
      <c r="G15" s="36">
        <v>18.75</v>
      </c>
      <c r="H15" s="36"/>
    </row>
    <row r="16" spans="1:9" ht="15" customHeight="1" x14ac:dyDescent="0.3">
      <c r="A16" s="2"/>
      <c r="B16" s="7">
        <v>445664</v>
      </c>
      <c r="C16" s="78" t="s">
        <v>61</v>
      </c>
      <c r="D16" s="79"/>
      <c r="E16" s="79"/>
      <c r="F16" s="80"/>
      <c r="G16" s="36">
        <v>3.75</v>
      </c>
      <c r="H16" s="36"/>
    </row>
    <row r="17" spans="1:8" ht="15" customHeight="1" x14ac:dyDescent="0.3">
      <c r="A17" s="2"/>
      <c r="B17" s="7">
        <v>531000</v>
      </c>
      <c r="C17" s="78" t="s">
        <v>60</v>
      </c>
      <c r="D17" s="79"/>
      <c r="E17" s="79"/>
      <c r="F17" s="80"/>
      <c r="G17" s="36"/>
      <c r="H17" s="36">
        <v>22.5</v>
      </c>
    </row>
    <row r="18" spans="1:8" ht="15" customHeight="1" x14ac:dyDescent="0.3">
      <c r="A18" s="2"/>
      <c r="F18" s="49"/>
      <c r="G18" s="39">
        <f>SUM(G13:G17)</f>
        <v>22.5</v>
      </c>
      <c r="H18" s="39">
        <f>SUM(H13:H17)</f>
        <v>22.5</v>
      </c>
    </row>
    <row r="19" spans="1:8" ht="17.45" customHeight="1" x14ac:dyDescent="0.3">
      <c r="B19" s="49" t="s">
        <v>4</v>
      </c>
      <c r="C19" s="42" t="s">
        <v>58</v>
      </c>
      <c r="E19" s="57" t="s">
        <v>5</v>
      </c>
      <c r="F19" s="43" t="s">
        <v>54</v>
      </c>
      <c r="G19" s="56"/>
      <c r="H19" s="56"/>
    </row>
    <row r="20" spans="1:8" ht="15" customHeight="1" x14ac:dyDescent="0.3">
      <c r="B20" s="40" t="s">
        <v>3</v>
      </c>
      <c r="C20" s="83" t="s">
        <v>2</v>
      </c>
      <c r="D20" s="84"/>
      <c r="E20" s="84"/>
      <c r="F20" s="85"/>
      <c r="G20" s="46" t="s">
        <v>0</v>
      </c>
      <c r="H20" s="46" t="s">
        <v>1</v>
      </c>
    </row>
    <row r="21" spans="1:8" ht="17.45" customHeight="1" x14ac:dyDescent="0.3">
      <c r="A21" s="2"/>
      <c r="B21" s="7">
        <v>6262</v>
      </c>
      <c r="C21" s="78" t="s">
        <v>62</v>
      </c>
      <c r="D21" s="79"/>
      <c r="E21" s="79"/>
      <c r="F21" s="80"/>
      <c r="G21" s="36">
        <v>12.9</v>
      </c>
      <c r="H21" s="36"/>
    </row>
    <row r="22" spans="1:8" ht="17.45" customHeight="1" x14ac:dyDescent="0.3">
      <c r="A22" s="2"/>
      <c r="B22" s="7">
        <v>531000</v>
      </c>
      <c r="C22" s="78" t="s">
        <v>62</v>
      </c>
      <c r="D22" s="79"/>
      <c r="E22" s="79"/>
      <c r="F22" s="80"/>
      <c r="G22" s="36"/>
      <c r="H22" s="36">
        <v>12.9</v>
      </c>
    </row>
    <row r="23" spans="1:8" ht="17.45" customHeight="1" x14ac:dyDescent="0.3">
      <c r="A23" s="2"/>
      <c r="F23" s="49"/>
      <c r="G23" s="39">
        <f>SUM(G21:G22)</f>
        <v>12.9</v>
      </c>
      <c r="H23" s="39">
        <f>SUM(H21:H22)</f>
        <v>12.9</v>
      </c>
    </row>
    <row r="24" spans="1:8" ht="17.45" customHeight="1" x14ac:dyDescent="0.3">
      <c r="B24" s="49" t="s">
        <v>4</v>
      </c>
      <c r="C24" s="42">
        <v>45258</v>
      </c>
      <c r="E24" s="57" t="s">
        <v>5</v>
      </c>
      <c r="F24" s="43" t="s">
        <v>56</v>
      </c>
      <c r="G24" s="56"/>
      <c r="H24" s="56"/>
    </row>
    <row r="25" spans="1:8" ht="15" customHeight="1" x14ac:dyDescent="0.3">
      <c r="B25" s="40" t="s">
        <v>3</v>
      </c>
      <c r="C25" s="83" t="s">
        <v>2</v>
      </c>
      <c r="D25" s="84"/>
      <c r="E25" s="84"/>
      <c r="F25" s="85"/>
      <c r="G25" s="46" t="s">
        <v>0</v>
      </c>
      <c r="H25" s="46" t="s">
        <v>1</v>
      </c>
    </row>
    <row r="26" spans="1:8" ht="17.45" customHeight="1" x14ac:dyDescent="0.3">
      <c r="A26" s="2"/>
      <c r="B26" s="7" t="s">
        <v>63</v>
      </c>
      <c r="C26" s="78" t="s">
        <v>64</v>
      </c>
      <c r="D26" s="79"/>
      <c r="E26" s="79"/>
      <c r="F26" s="80"/>
      <c r="G26" s="36">
        <v>76.36</v>
      </c>
      <c r="H26" s="36"/>
    </row>
    <row r="27" spans="1:8" ht="17.45" customHeight="1" x14ac:dyDescent="0.3">
      <c r="A27" s="2"/>
      <c r="B27" s="7">
        <v>445664</v>
      </c>
      <c r="C27" s="78" t="s">
        <v>64</v>
      </c>
      <c r="D27" s="79"/>
      <c r="E27" s="79"/>
      <c r="F27" s="80"/>
      <c r="G27" s="36">
        <v>7.64</v>
      </c>
      <c r="H27" s="36"/>
    </row>
    <row r="28" spans="1:8" ht="17.45" customHeight="1" x14ac:dyDescent="0.3">
      <c r="A28" s="2"/>
      <c r="B28" s="7">
        <v>531000</v>
      </c>
      <c r="C28" s="78" t="s">
        <v>64</v>
      </c>
      <c r="D28" s="79"/>
      <c r="E28" s="79"/>
      <c r="F28" s="80"/>
      <c r="G28" s="36"/>
      <c r="H28" s="36">
        <v>84</v>
      </c>
    </row>
    <row r="29" spans="1:8" ht="17.45" customHeight="1" x14ac:dyDescent="0.3">
      <c r="A29" s="2"/>
      <c r="F29" s="49"/>
      <c r="G29" s="39">
        <f>SUM(G26:G28)</f>
        <v>84</v>
      </c>
      <c r="H29" s="39">
        <f>SUM(H28)</f>
        <v>84</v>
      </c>
    </row>
    <row r="30" spans="1:8" ht="17.45" customHeight="1" x14ac:dyDescent="0.3">
      <c r="B30" s="49" t="s">
        <v>4</v>
      </c>
      <c r="C30" s="42">
        <v>45260</v>
      </c>
      <c r="E30" s="57" t="s">
        <v>5</v>
      </c>
      <c r="F30" s="43" t="s">
        <v>57</v>
      </c>
      <c r="G30" s="56"/>
      <c r="H30" s="56"/>
    </row>
    <row r="31" spans="1:8" ht="15" customHeight="1" x14ac:dyDescent="0.3">
      <c r="B31" s="40" t="s">
        <v>3</v>
      </c>
      <c r="C31" s="83" t="s">
        <v>2</v>
      </c>
      <c r="D31" s="84"/>
      <c r="E31" s="84"/>
      <c r="F31" s="85"/>
      <c r="G31" s="46" t="s">
        <v>0</v>
      </c>
      <c r="H31" s="46" t="s">
        <v>1</v>
      </c>
    </row>
    <row r="32" spans="1:8" ht="17.45" customHeight="1" x14ac:dyDescent="0.3">
      <c r="A32" s="2"/>
      <c r="B32" s="7">
        <v>531</v>
      </c>
      <c r="C32" s="78" t="s">
        <v>65</v>
      </c>
      <c r="D32" s="79"/>
      <c r="E32" s="79"/>
      <c r="F32" s="80"/>
      <c r="G32" s="36">
        <v>250</v>
      </c>
      <c r="H32" s="36"/>
    </row>
    <row r="33" spans="1:8" ht="17.45" customHeight="1" x14ac:dyDescent="0.3">
      <c r="A33" s="2"/>
      <c r="B33" s="7">
        <v>581</v>
      </c>
      <c r="C33" s="78" t="s">
        <v>65</v>
      </c>
      <c r="D33" s="79"/>
      <c r="E33" s="79"/>
      <c r="F33" s="80"/>
      <c r="G33" s="36"/>
      <c r="H33" s="36">
        <v>250</v>
      </c>
    </row>
    <row r="34" spans="1:8" ht="17.45" customHeight="1" x14ac:dyDescent="0.3">
      <c r="A34" s="2"/>
      <c r="F34" s="49"/>
      <c r="G34" s="39">
        <f>SUM(G32:G33)</f>
        <v>250</v>
      </c>
      <c r="H34" s="39">
        <f>SUM(H32:H33)</f>
        <v>250</v>
      </c>
    </row>
    <row r="35" spans="1:8" ht="17.45" customHeight="1" x14ac:dyDescent="0.3">
      <c r="A35" s="2"/>
      <c r="F35" s="49"/>
      <c r="G35" s="66"/>
      <c r="H35" s="66"/>
    </row>
    <row r="36" spans="1:8" ht="24.95" customHeight="1" x14ac:dyDescent="0.3"/>
    <row r="37" spans="1:8" ht="24.95" customHeight="1" x14ac:dyDescent="0.3">
      <c r="B37" s="72" t="s">
        <v>75</v>
      </c>
      <c r="C37" s="72"/>
      <c r="D37" s="72"/>
      <c r="E37" s="72"/>
      <c r="F37" s="72"/>
      <c r="G37" s="72"/>
      <c r="H37" s="72"/>
    </row>
    <row r="38" spans="1:8" ht="24.95" customHeight="1" x14ac:dyDescent="0.3"/>
    <row r="39" spans="1:8" ht="24.95" customHeight="1" x14ac:dyDescent="0.3"/>
    <row r="40" spans="1:8" ht="24.95" customHeight="1" x14ac:dyDescent="0.3"/>
    <row r="41" spans="1:8" ht="24.95" customHeight="1" x14ac:dyDescent="0.3"/>
    <row r="42" spans="1:8" ht="24.95" customHeight="1" x14ac:dyDescent="0.3"/>
    <row r="43" spans="1:8" ht="24.95" customHeight="1" x14ac:dyDescent="0.3"/>
    <row r="44" spans="1:8" ht="24.95" customHeight="1" x14ac:dyDescent="0.3"/>
    <row r="45" spans="1:8" ht="24.95" customHeight="1" x14ac:dyDescent="0.3"/>
    <row r="46" spans="1:8" ht="24.95" customHeight="1" x14ac:dyDescent="0.3"/>
    <row r="47" spans="1:8" ht="24.95" customHeight="1" x14ac:dyDescent="0.3"/>
    <row r="48" spans="1:8" ht="24.95" customHeight="1" x14ac:dyDescent="0.3"/>
    <row r="49" ht="24.95" customHeight="1" x14ac:dyDescent="0.3"/>
    <row r="50" ht="24.95" customHeight="1" x14ac:dyDescent="0.3"/>
    <row r="51" ht="24.95" customHeight="1" x14ac:dyDescent="0.3"/>
    <row r="52" ht="24.95" customHeight="1" x14ac:dyDescent="0.3"/>
    <row r="53" ht="24.95" customHeight="1" x14ac:dyDescent="0.3"/>
  </sheetData>
  <mergeCells count="21">
    <mergeCell ref="B37:H37"/>
    <mergeCell ref="C32:F32"/>
    <mergeCell ref="C33:F33"/>
    <mergeCell ref="C21:F21"/>
    <mergeCell ref="B2:H2"/>
    <mergeCell ref="D3:E3"/>
    <mergeCell ref="C10:F10"/>
    <mergeCell ref="C26:F26"/>
    <mergeCell ref="C28:F28"/>
    <mergeCell ref="C22:F22"/>
    <mergeCell ref="C15:F15"/>
    <mergeCell ref="C11:F11"/>
    <mergeCell ref="C16:F16"/>
    <mergeCell ref="C17:F17"/>
    <mergeCell ref="C31:F31"/>
    <mergeCell ref="C27:F27"/>
    <mergeCell ref="B1:H1"/>
    <mergeCell ref="C9:F9"/>
    <mergeCell ref="C14:F14"/>
    <mergeCell ref="C20:F20"/>
    <mergeCell ref="C25:F25"/>
  </mergeCells>
  <phoneticPr fontId="5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OD</vt:lpstr>
      <vt:lpstr>VT</vt:lpstr>
      <vt:lpstr>HA</vt:lpstr>
      <vt:lpstr>BQ</vt:lpstr>
      <vt:lpstr>CA</vt:lpstr>
      <vt:lpstr>BQ!Zone_d_impression</vt:lpstr>
      <vt:lpstr>CA!Zone_d_impression</vt:lpstr>
      <vt:lpstr>HA!Zone_d_impression</vt:lpstr>
      <vt:lpstr>OD!Zone_d_impression</vt:lpstr>
      <vt:lpstr>VT!Zone_d_impression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</dc:creator>
  <cp:lastModifiedBy>Damien MESME</cp:lastModifiedBy>
  <cp:lastPrinted>2025-07-09T12:39:00Z</cp:lastPrinted>
  <dcterms:created xsi:type="dcterms:W3CDTF">2020-01-09T11:08:52Z</dcterms:created>
  <dcterms:modified xsi:type="dcterms:W3CDTF">2025-07-09T13:46:43Z</dcterms:modified>
</cp:coreProperties>
</file>